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265" activeTab="0"/>
  </bookViews>
  <sheets>
    <sheet name="080101 звіт" sheetId="1" r:id="rId1"/>
  </sheets>
  <definedNames>
    <definedName name="_xlnm.Print_Area" localSheetId="0">'080101 звіт'!$A$1:$U$136</definedName>
  </definedNames>
  <calcPr fullCalcOnLoad="1"/>
</workbook>
</file>

<file path=xl/sharedStrings.xml><?xml version="1.0" encoding="utf-8"?>
<sst xmlns="http://schemas.openxmlformats.org/spreadsheetml/2006/main" count="253" uniqueCount="148">
  <si>
    <t>ЗАТВЕРДЖЕНО
Наказ Міністерства фінансів України</t>
  </si>
  <si>
    <t xml:space="preserve">26 серпня 2014 № 836       </t>
  </si>
  <si>
    <t>ЗВІТ</t>
  </si>
  <si>
    <t>про виконання паспорта бюджетної програми місцевого бюджету станом на 01.01.2017р.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</si>
  <si>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</si>
  <si>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</si>
  <si>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</si>
  <si>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</si>
  <si>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</si>
  <si>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</si>
  <si>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</si>
  <si>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</si>
  <si>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</si>
  <si>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1412010</t>
  </si>
  <si>
    <t>0731</t>
  </si>
  <si>
    <t>Багатопрофільна стаціонарна медична допомога населенню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</si>
  <si>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</si>
  <si>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</si>
  <si>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</si>
  <si>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</si>
  <si>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 xml:space="preserve">Затверджено паспортом бюджетної програми 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</si>
  <si>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</si>
  <si>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</si>
  <si>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</si>
  <si>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</si>
  <si>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</si>
  <si>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</si>
  <si>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</t>
  </si>
  <si>
    <t>№ з/п</t>
  </si>
  <si>
    <t xml:space="preserve">КПКВК </t>
  </si>
  <si>
    <t xml:space="preserve">КФКВК </t>
  </si>
  <si>
    <t xml:space="preserve">Затверджено паспортом бюджетної програми на звітний період </t>
  </si>
  <si>
    <t>Затверджено паспортом бюджетної програми на звітний період з урахуванням змін</t>
  </si>
  <si>
    <t>Касові видатки (надані кредити) за звітний період</t>
  </si>
  <si>
    <t>загальний        фонд</t>
  </si>
  <si>
    <t>спеціальний          фонд</t>
  </si>
  <si>
    <t>загальний              фонд</t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</si>
  <si>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</si>
  <si>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</si>
  <si>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</si>
  <si>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Регіональна цільова програма1</t>
  </si>
  <si>
    <t>Підпрограма 1</t>
  </si>
  <si>
    <t>Підпрограма 2</t>
  </si>
  <si>
    <t>…</t>
  </si>
  <si>
    <t>Усього</t>
  </si>
  <si>
    <t>7.</t>
  </si>
  <si>
    <t>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</si>
  <si>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</si>
  <si>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</si>
  <si>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</si>
  <si>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>Рік</t>
  </si>
  <si>
    <t xml:space="preserve">Виконано за звітний період (касові видатки/надані кредити) </t>
  </si>
  <si>
    <t>затрат</t>
  </si>
  <si>
    <t>кількість установ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</si>
  <si>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</si>
  <si>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</si>
  <si>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одиниць, з них:</t>
  </si>
  <si>
    <t xml:space="preserve"> лікарів, в т.ч.:</t>
  </si>
  <si>
    <t>шт.</t>
  </si>
  <si>
    <t>факт.</t>
  </si>
  <si>
    <t>лікарів денного стаціонару</t>
  </si>
  <si>
    <t>штатний розпис установ</t>
  </si>
  <si>
    <t>лікарів звичайного стаціонару</t>
  </si>
  <si>
    <t>лікарів поліклінічних відділень</t>
  </si>
  <si>
    <t>кількість ліжок, всього, у т.ч.:</t>
  </si>
  <si>
    <t>од</t>
  </si>
  <si>
    <t>кількість ліжок у звичайних стаціонарахв т.ч.:</t>
  </si>
  <si>
    <t>кількість ліжок у денних стаціонарах</t>
  </si>
  <si>
    <t>видатки на оплату праці, в т.ч.:</t>
  </si>
  <si>
    <t>тис. грн.</t>
  </si>
  <si>
    <t>план по мережі додаток 9</t>
  </si>
  <si>
    <t>лікарів</t>
  </si>
  <si>
    <t>Пояснення щодо причини розбіжностей між затвердженими  та досягнутими результативними показниками</t>
  </si>
  <si>
    <t>продукту</t>
  </si>
  <si>
    <t>кількість ліжко-днів у звичайних стаціонарах</t>
  </si>
  <si>
    <t>тис. од</t>
  </si>
  <si>
    <t>кількість ліжко-днів у денних стаціонарах</t>
  </si>
  <si>
    <t>кількість лікарських відвідувань (у поліклінічних відділеннях)</t>
  </si>
  <si>
    <t>кількість пролікованих хворих, всього, у т.ч.:</t>
  </si>
  <si>
    <t>осіб</t>
  </si>
  <si>
    <t>статистична звітність, форма №20</t>
  </si>
  <si>
    <t>у звичайних стаціонарах</t>
  </si>
  <si>
    <t xml:space="preserve">у денних стаціонарах </t>
  </si>
  <si>
    <t>ефективності</t>
  </si>
  <si>
    <t>завантаженість ліжкового фонду у звичайних стаціонарах</t>
  </si>
  <si>
    <t>дн.</t>
  </si>
  <si>
    <t>розрахунок (л/д звич.стац.*1000/кількість днів/кількість ліжок звич.стац.*100)</t>
  </si>
  <si>
    <t xml:space="preserve">завантаженість ліжкового фонду у денних стаціонарах </t>
  </si>
  <si>
    <t>розрахунок (л/д ден.стац.*1000/кількість днів/кількість ліжок денного стац.*100)</t>
  </si>
  <si>
    <t>середня тривалість лікування в звичайному стаціонарі одного хворого</t>
  </si>
  <si>
    <t>середня тривалість лікування в денному стаціонарі одного хворого</t>
  </si>
  <si>
    <t>навантаження на 1 лікарську посаду поліклінічного відділення</t>
  </si>
  <si>
    <t>розрахунок (відношення кількості лікарських відвідувань до кількості лікарських посад)</t>
  </si>
  <si>
    <t>навантаження на 1 лікарську посаду звичайного стаціонару</t>
  </si>
  <si>
    <t>розрахунок (відношення кількості пролікованих хвориху звич.стац до кількості лікарських посад)</t>
  </si>
  <si>
    <t>навантаження на 1 лікарську посаду денного стаціонару</t>
  </si>
  <si>
    <t>розрахунок (кількість пролікованих хворих у денному стац/ кількість лікарських посад)</t>
  </si>
  <si>
    <t>середньомісячна заробітна плата одного працівника, в т.ч.</t>
  </si>
  <si>
    <t>грн.</t>
  </si>
  <si>
    <t>розрахунок (відношення річного фонду оплати праці  до кількості штатних одиниць та 12 місяців)</t>
  </si>
  <si>
    <t xml:space="preserve"> лікаря</t>
  </si>
  <si>
    <t>рівень виявлення захворювань на ранніх стадіях</t>
  </si>
  <si>
    <t>%</t>
  </si>
  <si>
    <t>прогноз</t>
  </si>
  <si>
    <t>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</si>
  <si>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</si>
  <si>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зниження показника летальності</t>
  </si>
  <si>
    <t>Аналіз стану виконання результативних показників</t>
  </si>
  <si>
    <t>Завдання 2</t>
  </si>
  <si>
    <t>Завдання 1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</si>
  <si>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</si>
  <si>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</si>
  <si>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</si>
  <si>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</si>
  <si>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</si>
  <si>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</si>
  <si>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</si>
  <si>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</si>
  <si>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</si>
  <si>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</si>
  <si>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причин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</si>
  <si>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</si>
  <si>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управління охорони здоров"я</t>
  </si>
  <si>
    <t>М.О.Місюрова</t>
  </si>
  <si>
    <t>Житомирської міської ради</t>
  </si>
  <si>
    <t>(підпис)</t>
  </si>
  <si>
    <t>(ініціали та прізвище)</t>
  </si>
  <si>
    <t>Головний бухгалтер управління охорони здоров`я</t>
  </si>
  <si>
    <t>А.Б.Румянцева</t>
  </si>
  <si>
    <r>
      <t>(КФКВК)</t>
    </r>
    <r>
      <rPr>
        <vertAlign val="superscript"/>
        <sz val="10"/>
        <rFont val="Times New Roman"/>
        <family val="1"/>
      </rPr>
      <t>1</t>
    </r>
  </si>
  <si>
    <r>
      <t xml:space="preserve">Підпрогама/завдання бюджетної програми </t>
    </r>
    <r>
      <rPr>
        <vertAlign val="superscript"/>
        <sz val="10"/>
        <rFont val="Times New Roman"/>
        <family val="1"/>
      </rPr>
      <t>-2</t>
    </r>
  </si>
  <si>
    <r>
      <t>Завдання:</t>
    </r>
    <r>
      <rPr>
        <sz val="10"/>
        <rFont val="Times New Roman"/>
        <family val="1"/>
      </rPr>
      <t xml:space="preserve"> Забезпечення надання  населенню амбулаторно-поліклінічної та стаціонарної  медичної допомоги</t>
    </r>
  </si>
  <si>
    <r>
      <t xml:space="preserve">Завдання: </t>
    </r>
    <r>
      <rPr>
        <b/>
        <sz val="10"/>
        <rFont val="Times New Roman"/>
        <family val="1"/>
      </rPr>
      <t>Забезпечення надання населенню амбулаторно-поліклінічної та стаціонарної медичної допомоги</t>
    </r>
  </si>
  <si>
    <r>
      <t xml:space="preserve">Кількість штатних одиниць: </t>
    </r>
    <r>
      <rPr>
        <sz val="8"/>
        <rFont val="Times New Roman"/>
        <family val="1"/>
      </rPr>
      <t xml:space="preserve">У 2016 році в лікувальних установах були заплановані та проведені заходи з оптимізації, внаслідок чого відбулося скорочення штатних одиниць на 37,75 шт.од. Крім того, відхилення фактичного показника від планового пояснюється ще </t>
    </r>
  </si>
  <si>
    <r>
      <t>Кількість ліжок: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в рамках оптимізації мережі  відбулося скорочення ліжкового фонду у кількості  21 ліжко.У звичайних стаціонарах кількість ліжок зменшилась на 35 ліжок, кількість ліжок у денних стаціонарах збільшилась на 14 у зв'язку з тим, що на базі пол</t>
    </r>
  </si>
  <si>
    <r>
      <t>Кількість ліжкоднів у звичайних стаціонарах</t>
    </r>
    <r>
      <rPr>
        <b/>
        <i/>
        <sz val="9"/>
        <rFont val="Times New Roman"/>
        <family val="1"/>
      </rPr>
      <t xml:space="preserve">: </t>
    </r>
    <r>
      <rPr>
        <sz val="9"/>
        <rFont val="Times New Roman"/>
        <family val="1"/>
      </rPr>
      <t>зменшилась на 4,3 тис. одиниць у зв'язку з скороченнzм кількості ліжок у звичайних стаціонарах</t>
    </r>
  </si>
  <si>
    <r>
      <t>Кількість ліжкоднів у денних стаціонарах</t>
    </r>
    <r>
      <rPr>
        <b/>
        <i/>
        <sz val="9"/>
        <rFont val="Times New Roman"/>
        <family val="1"/>
      </rPr>
      <t xml:space="preserve">: </t>
    </r>
    <r>
      <rPr>
        <sz val="9"/>
        <rFont val="Times New Roman"/>
        <family val="1"/>
      </rPr>
      <t>збільшилась на 37,6 тис. одиниць у зв'язку із збільшенням кількості ліжок в денних стаціонара</t>
    </r>
    <r>
      <rPr>
        <b/>
        <i/>
        <sz val="9"/>
        <rFont val="Times New Roman"/>
        <family val="1"/>
      </rPr>
      <t>х</t>
    </r>
  </si>
  <si>
    <r>
      <t xml:space="preserve">Кількість пролікованих хворих  : </t>
    </r>
    <r>
      <rPr>
        <sz val="8"/>
        <rFont val="Times New Roman"/>
        <family val="1"/>
      </rPr>
      <t>протягом звітного періоду кількість пролікованих хворих у звичайних стаціонарах збільшилася на 1346 чол. або 3,06 %, а у денних стаціонарах на 1329 чол. або 5,32 %.</t>
    </r>
  </si>
  <si>
    <r>
      <t xml:space="preserve">Видатки на оплату праці, у тому числі лікарів: </t>
    </r>
    <r>
      <rPr>
        <sz val="10"/>
        <rFont val="Times New Roman"/>
        <family val="1"/>
      </rPr>
      <t>Виконано за звітний період менше, у зв"язку із наявністю вакантних посад.</t>
    </r>
  </si>
  <si>
    <r>
      <t>Завантаженість ліжкового фонду та навантаженність на лікарські посади:</t>
    </r>
    <r>
      <rPr>
        <sz val="8"/>
        <rFont val="Times New Roman"/>
        <family val="1"/>
      </rPr>
      <t xml:space="preserve"> збільшилась у зв"язку і з збільшенням кількості пролікованих хворих</t>
    </r>
  </si>
  <si>
    <r>
      <t xml:space="preserve">Середня тривалість лікування в денному стаціонарі одного хворого: </t>
    </r>
    <r>
      <rPr>
        <sz val="8"/>
        <rFont val="Times New Roman"/>
        <family val="1"/>
      </rPr>
      <t>збільшилась на 1 день у зв'язку з зростанням ступеня складності захворювань пролікованих у денному стаціонарі</t>
    </r>
  </si>
  <si>
    <r>
      <t xml:space="preserve">Навантаження  на 1 лікарську посаду поліклінічного відділення: </t>
    </r>
    <r>
      <rPr>
        <sz val="8"/>
        <rFont val="Times New Roman"/>
        <family val="1"/>
      </rPr>
      <t>фактично збільшилась у порівнянні з плановим показником у зв'язку із зменшенням кількості штатних одиниць лікарів поліклінічного відділення</t>
    </r>
  </si>
  <si>
    <r>
      <t>Навантаження на 1 лікарську посаду денного стаціонару:</t>
    </r>
    <r>
      <rPr>
        <sz val="8"/>
        <rFont val="Times New Roman"/>
        <family val="1"/>
      </rPr>
      <t xml:space="preserve"> фактично зменшилась у порівнянні з плановим показником у зв'язку із збільшенням кількості штатних одиниць лікарів денного стаціонару</t>
    </r>
  </si>
  <si>
    <r>
      <t>якості-</t>
    </r>
    <r>
      <rPr>
        <b/>
        <vertAlign val="superscript"/>
        <sz val="12"/>
        <rFont val="Times New Roman"/>
        <family val="1"/>
      </rPr>
      <t>3</t>
    </r>
  </si>
  <si>
    <r>
      <t>Джерела фінансування інвестиційних проектів у розрізі підпрограм</t>
    </r>
    <r>
      <rPr>
        <b/>
        <vertAlign val="superscript"/>
        <sz val="14"/>
        <rFont val="Times New Roman"/>
        <family val="1"/>
      </rPr>
      <t>3</t>
    </r>
  </si>
  <si>
    <r>
      <t xml:space="preserve">1 </t>
    </r>
    <r>
      <rPr>
        <sz val="10"/>
        <rFont val="Times New Roman"/>
        <family val="1"/>
      </rPr>
      <t>Код функціональої класифіональної видатків та кредитування бюджетіу вказується лише у випадку, коли бюджетна програма не поділяється на підпрограми.</t>
    </r>
  </si>
  <si>
    <r>
      <t xml:space="preserve"> 2 </t>
    </r>
    <r>
      <rPr>
        <sz val="10"/>
        <rFont val="Times New Roman"/>
        <family val="1"/>
      </rPr>
      <t>Зазначаються усі підпрограми та завдання, затверджені паспортом відповідної бюджетної програми.</t>
    </r>
  </si>
  <si>
    <r>
      <t xml:space="preserve"> 3 </t>
    </r>
    <r>
      <rPr>
        <sz val="10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</si>
</sst>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"/>
    <numFmt numFmtId="187" formatCode="0.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  <numFmt numFmtId="206" formatCode="#,##0.00\ _₽"/>
  </numFmts>
  <fonts count="28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Border="1" applyAlignment="1">
      <alignment horizontal="left" wrapText="1"/>
      <protection/>
    </xf>
    <xf numFmtId="49" fontId="6" fillId="2" borderId="0" xfId="18" applyNumberFormat="1" applyFont="1" applyFill="1" applyBorder="1" applyAlignment="1">
      <alignment horizontal="left" wrapText="1"/>
      <protection/>
    </xf>
    <xf numFmtId="49" fontId="6" fillId="0" borderId="0" xfId="18" applyNumberFormat="1" applyFont="1" applyBorder="1" applyAlignment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5" fillId="0" borderId="0" xfId="18" applyFont="1" applyAlignment="1">
      <alignment horizontal="right"/>
      <protection/>
    </xf>
    <xf numFmtId="0" fontId="6" fillId="0" borderId="0" xfId="18" applyFont="1" applyAlignment="1">
      <alignment horizontal="left"/>
      <protection/>
    </xf>
    <xf numFmtId="0" fontId="7" fillId="0" borderId="0" xfId="18" applyFont="1" applyAlignment="1">
      <alignment horizontal="center"/>
      <protection/>
    </xf>
    <xf numFmtId="0" fontId="6" fillId="0" borderId="0" xfId="18" applyFont="1">
      <alignment/>
      <protection/>
    </xf>
    <xf numFmtId="0" fontId="8" fillId="0" borderId="0" xfId="18" applyFont="1" applyAlignment="1">
      <alignment horizontal="center"/>
      <protection/>
    </xf>
    <xf numFmtId="0" fontId="9" fillId="0" borderId="0" xfId="18" applyFont="1" applyAlignment="1">
      <alignment horizontal="right"/>
      <protection/>
    </xf>
    <xf numFmtId="0" fontId="10" fillId="0" borderId="0" xfId="0" applyFont="1" applyAlignment="1">
      <alignment/>
    </xf>
    <xf numFmtId="49" fontId="9" fillId="0" borderId="1" xfId="18" applyNumberFormat="1" applyFont="1" applyBorder="1" applyAlignment="1">
      <alignment horizontal="center"/>
      <protection/>
    </xf>
    <xf numFmtId="0" fontId="9" fillId="0" borderId="1" xfId="18" applyFont="1" applyBorder="1">
      <alignment/>
      <protection/>
    </xf>
    <xf numFmtId="0" fontId="9" fillId="0" borderId="1" xfId="18" applyFont="1" applyBorder="1" applyAlignment="1">
      <alignment/>
      <protection/>
    </xf>
    <xf numFmtId="0" fontId="9" fillId="0" borderId="1" xfId="0" applyFont="1" applyBorder="1" applyAlignment="1">
      <alignment/>
    </xf>
    <xf numFmtId="0" fontId="10" fillId="0" borderId="1" xfId="18" applyFont="1" applyBorder="1" applyAlignment="1">
      <alignment/>
      <protection/>
    </xf>
    <xf numFmtId="0" fontId="10" fillId="0" borderId="0" xfId="18" applyFont="1" applyBorder="1" applyAlignment="1">
      <alignment/>
      <protection/>
    </xf>
    <xf numFmtId="0" fontId="6" fillId="0" borderId="2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Alignment="1">
      <alignment/>
      <protection/>
    </xf>
    <xf numFmtId="0" fontId="9" fillId="0" borderId="1" xfId="18" applyFont="1" applyBorder="1" applyAlignment="1">
      <alignment horizontal="left" wrapText="1"/>
      <protection/>
    </xf>
    <xf numFmtId="49" fontId="11" fillId="0" borderId="0" xfId="18" applyNumberFormat="1" applyFont="1" applyBorder="1" applyAlignment="1">
      <alignment horizontal="center"/>
      <protection/>
    </xf>
    <xf numFmtId="0" fontId="9" fillId="0" borderId="1" xfId="18" applyNumberFormat="1" applyFont="1" applyBorder="1" applyAlignment="1">
      <alignment horizontal="left" wrapText="1"/>
      <protection/>
    </xf>
    <xf numFmtId="14" fontId="1" fillId="0" borderId="0" xfId="15" applyNumberFormat="1" applyAlignment="1">
      <alignment/>
    </xf>
    <xf numFmtId="0" fontId="6" fillId="0" borderId="0" xfId="18" applyFont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10" fillId="0" borderId="0" xfId="18" applyFont="1" applyAlignment="1">
      <alignment/>
      <protection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 vertical="distributed" wrapText="1"/>
    </xf>
    <xf numFmtId="0" fontId="14" fillId="0" borderId="3" xfId="0" applyFont="1" applyBorder="1" applyAlignment="1">
      <alignment horizontal="center" vertical="distributed" wrapText="1"/>
    </xf>
    <xf numFmtId="0" fontId="14" fillId="0" borderId="3" xfId="0" applyFont="1" applyBorder="1" applyAlignment="1">
      <alignment horizontal="center" vertical="distributed" wrapText="1"/>
    </xf>
    <xf numFmtId="0" fontId="14" fillId="0" borderId="4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distributed" wrapText="1"/>
    </xf>
    <xf numFmtId="0" fontId="14" fillId="0" borderId="6" xfId="0" applyFont="1" applyBorder="1" applyAlignment="1">
      <alignment horizontal="center" vertical="distributed" wrapText="1"/>
    </xf>
    <xf numFmtId="182" fontId="6" fillId="0" borderId="4" xfId="0" applyNumberFormat="1" applyFont="1" applyBorder="1" applyAlignment="1">
      <alignment horizontal="center" vertical="distributed" wrapText="1"/>
    </xf>
    <xf numFmtId="182" fontId="6" fillId="0" borderId="5" xfId="0" applyNumberFormat="1" applyFont="1" applyBorder="1" applyAlignment="1">
      <alignment horizontal="center" vertical="distributed" wrapText="1"/>
    </xf>
    <xf numFmtId="182" fontId="6" fillId="0" borderId="6" xfId="0" applyNumberFormat="1" applyFont="1" applyBorder="1" applyAlignment="1">
      <alignment horizontal="center" vertical="distributed" wrapText="1"/>
    </xf>
    <xf numFmtId="182" fontId="6" fillId="0" borderId="3" xfId="0" applyNumberFormat="1" applyFont="1" applyBorder="1" applyAlignment="1">
      <alignment horizontal="center" vertical="distributed" wrapText="1"/>
    </xf>
    <xf numFmtId="182" fontId="6" fillId="0" borderId="3" xfId="0" applyNumberFormat="1" applyFont="1" applyBorder="1" applyAlignment="1">
      <alignment horizontal="center" vertical="distributed" wrapText="1"/>
    </xf>
    <xf numFmtId="182" fontId="5" fillId="0" borderId="3" xfId="0" applyNumberFormat="1" applyFont="1" applyBorder="1" applyAlignment="1">
      <alignment horizontal="center" vertical="distributed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15" fillId="0" borderId="2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 vertical="distributed" wrapText="1"/>
    </xf>
    <xf numFmtId="0" fontId="9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2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 vertical="distributed"/>
    </xf>
    <xf numFmtId="0" fontId="15" fillId="0" borderId="5" xfId="0" applyFont="1" applyBorder="1" applyAlignment="1">
      <alignment horizontal="center" vertical="distributed"/>
    </xf>
    <xf numFmtId="0" fontId="15" fillId="0" borderId="6" xfId="0" applyFont="1" applyBorder="1" applyAlignment="1">
      <alignment horizontal="center" vertical="distributed"/>
    </xf>
    <xf numFmtId="0" fontId="15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0" fontId="6" fillId="0" borderId="4" xfId="0" applyNumberFormat="1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0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80" fontId="6" fillId="0" borderId="4" xfId="0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3" borderId="0" xfId="0" applyFont="1" applyFill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180" fontId="6" fillId="2" borderId="5" xfId="0" applyNumberFormat="1" applyFont="1" applyFill="1" applyBorder="1" applyAlignment="1">
      <alignment horizontal="center" vertical="center" wrapText="1"/>
    </xf>
    <xf numFmtId="180" fontId="6" fillId="2" borderId="6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19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1" fontId="6" fillId="0" borderId="3" xfId="19" applyNumberFormat="1" applyFont="1" applyBorder="1" applyAlignment="1">
      <alignment horizontal="center" vertical="center" wrapText="1"/>
      <protection/>
    </xf>
    <xf numFmtId="180" fontId="6" fillId="0" borderId="3" xfId="0" applyNumberFormat="1" applyFont="1" applyFill="1" applyBorder="1" applyAlignment="1">
      <alignment horizontal="center" vertical="center" wrapText="1"/>
    </xf>
    <xf numFmtId="1" fontId="6" fillId="0" borderId="3" xfId="19" applyNumberFormat="1" applyFont="1" applyFill="1" applyBorder="1" applyAlignment="1">
      <alignment horizontal="center" vertical="center" wrapText="1"/>
      <protection/>
    </xf>
    <xf numFmtId="180" fontId="6" fillId="0" borderId="3" xfId="19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Alignment="1">
      <alignment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80" fontId="6" fillId="2" borderId="4" xfId="0" applyNumberFormat="1" applyFont="1" applyFill="1" applyBorder="1" applyAlignment="1">
      <alignment horizontal="center" vertical="center"/>
    </xf>
    <xf numFmtId="180" fontId="6" fillId="2" borderId="5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180" fontId="6" fillId="0" borderId="5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180" fontId="6" fillId="0" borderId="7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8" xfId="0" applyNumberFormat="1" applyFont="1" applyFill="1" applyBorder="1" applyAlignment="1">
      <alignment horizontal="center" vertical="center" wrapText="1"/>
    </xf>
    <xf numFmtId="180" fontId="6" fillId="0" borderId="7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6" fillId="0" borderId="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16" fillId="0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5" fillId="2" borderId="4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2" fontId="6" fillId="2" borderId="3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2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Dod5kochtor" xfId="18"/>
    <cellStyle name="Обычный_План Додаток 2 Охорона здоровя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6"/>
  <sheetViews>
    <sheetView tabSelected="1" view="pageBreakPreview" zoomScale="110" zoomScaleSheetLayoutView="110" workbookViewId="0" topLeftCell="A4">
      <selection activeCell="C6" sqref="C6"/>
    </sheetView>
  </sheetViews>
  <sheetFormatPr defaultColWidth="9.00390625" defaultRowHeight="12.75"/>
  <cols>
    <col min="1" max="1" width="3.875" style="1" customWidth="1"/>
    <col min="2" max="2" width="8.25390625" style="1" customWidth="1"/>
    <col min="3" max="3" width="7.25390625" style="2" customWidth="1"/>
    <col min="4" max="4" width="20.875" style="2" customWidth="1"/>
    <col min="5" max="5" width="9.125" style="3" customWidth="1"/>
    <col min="6" max="6" width="9.625" style="3" customWidth="1"/>
    <col min="7" max="7" width="8.125" style="3" customWidth="1"/>
    <col min="8" max="8" width="12.00390625" style="3" customWidth="1"/>
    <col min="9" max="9" width="9.25390625" style="3" customWidth="1"/>
    <col min="10" max="10" width="8.125" style="3" customWidth="1"/>
    <col min="11" max="11" width="9.25390625" style="3" customWidth="1"/>
    <col min="12" max="12" width="0" style="3" hidden="1" customWidth="1"/>
    <col min="13" max="13" width="8.375" style="3" hidden="1" customWidth="1"/>
    <col min="14" max="14" width="15.375" style="3" hidden="1" customWidth="1"/>
    <col min="15" max="15" width="10.625" style="3" customWidth="1"/>
    <col min="16" max="16" width="7.75390625" style="3" customWidth="1"/>
    <col min="17" max="17" width="9.125" style="3" customWidth="1"/>
    <col min="18" max="18" width="8.625" style="3" customWidth="1"/>
    <col min="19" max="19" width="7.75390625" style="3" customWidth="1"/>
    <col min="20" max="21" width="9.125" style="3" customWidth="1"/>
    <col min="22" max="22" width="11.00390625" style="3" bestFit="1" customWidth="1"/>
    <col min="23" max="16384" width="9.125" style="3" customWidth="1"/>
  </cols>
  <sheetData>
    <row r="1" spans="16:22" ht="8.25" customHeight="1">
      <c r="P1" s="4" t="s">
        <v>0</v>
      </c>
      <c r="Q1" s="4"/>
      <c r="R1" s="4"/>
      <c r="S1" s="4"/>
      <c r="T1" s="4"/>
      <c r="U1" s="4"/>
      <c r="V1" s="4"/>
    </row>
    <row r="2" spans="16:22" ht="8.25" customHeight="1">
      <c r="P2" s="4"/>
      <c r="Q2" s="4"/>
      <c r="R2" s="4"/>
      <c r="S2" s="4"/>
      <c r="T2" s="4"/>
      <c r="U2" s="4"/>
      <c r="V2" s="4"/>
    </row>
    <row r="3" spans="16:22" ht="12" customHeight="1">
      <c r="P3" s="4"/>
      <c r="Q3" s="4"/>
      <c r="R3" s="4"/>
      <c r="S3" s="4"/>
      <c r="T3" s="4"/>
      <c r="U3" s="4"/>
      <c r="V3" s="4"/>
    </row>
    <row r="4" spans="16:22" ht="12.75" customHeight="1">
      <c r="P4" s="5" t="s">
        <v>1</v>
      </c>
      <c r="Q4" s="5"/>
      <c r="R4" s="5"/>
      <c r="S4" s="5"/>
      <c r="T4" s="5"/>
      <c r="U4" s="5"/>
      <c r="V4" s="5"/>
    </row>
    <row r="5" spans="16:22" ht="12.75" customHeight="1">
      <c r="P5" s="6"/>
      <c r="Q5" s="6"/>
      <c r="R5" s="6"/>
      <c r="S5" s="6"/>
      <c r="T5" s="6"/>
      <c r="U5" s="6"/>
      <c r="V5" s="6"/>
    </row>
    <row r="6" spans="16:22" ht="12.75" customHeight="1">
      <c r="P6" s="6"/>
      <c r="Q6" s="6"/>
      <c r="R6" s="6"/>
      <c r="S6" s="6"/>
      <c r="T6" s="6"/>
      <c r="U6" s="6"/>
      <c r="V6" s="6"/>
    </row>
    <row r="7" spans="16:20" ht="12.75" customHeight="1">
      <c r="P7" s="7"/>
      <c r="Q7" s="8"/>
      <c r="R7" s="8"/>
      <c r="S7" s="8"/>
      <c r="T7" s="8"/>
    </row>
    <row r="8" spans="1:28" ht="23.25" customHeight="1">
      <c r="A8" s="9"/>
      <c r="B8" s="9"/>
      <c r="C8" s="10"/>
      <c r="D8" s="10"/>
      <c r="E8" s="11" t="s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T8" s="12"/>
      <c r="U8" s="12"/>
      <c r="V8" s="12"/>
      <c r="W8" s="12"/>
      <c r="X8" s="12"/>
      <c r="Y8" s="12"/>
      <c r="Z8" s="12"/>
      <c r="AA8" s="12"/>
      <c r="AB8" s="12"/>
    </row>
    <row r="9" spans="1:28" ht="15" customHeight="1">
      <c r="A9" s="9"/>
      <c r="B9" s="9"/>
      <c r="C9" s="10"/>
      <c r="D9" s="13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9"/>
      <c r="B10" s="9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5" customFormat="1" ht="15.75">
      <c r="A11" s="14" t="s">
        <v>4</v>
      </c>
      <c r="C11" s="16" t="s">
        <v>5</v>
      </c>
      <c r="D11" s="16"/>
      <c r="E11" s="17"/>
      <c r="F11" s="18" t="s">
        <v>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/>
      <c r="V11" s="21"/>
      <c r="W11" s="21"/>
      <c r="X11" s="21"/>
      <c r="Y11" s="21"/>
      <c r="Z11" s="21"/>
      <c r="AA11" s="21"/>
      <c r="AB11" s="21"/>
    </row>
    <row r="12" spans="1:28" ht="12.75">
      <c r="A12" s="9"/>
      <c r="B12" s="9"/>
      <c r="C12" s="22" t="s">
        <v>7</v>
      </c>
      <c r="D12" s="22"/>
      <c r="E12" s="12"/>
      <c r="F12" s="23" t="s">
        <v>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9.75" customHeight="1">
      <c r="A13" s="9"/>
      <c r="B13" s="9"/>
      <c r="C13" s="10"/>
      <c r="D13" s="10"/>
      <c r="E13" s="1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15" customFormat="1" ht="16.5" customHeight="1">
      <c r="A14" s="14" t="s">
        <v>9</v>
      </c>
      <c r="B14" s="14"/>
      <c r="C14" s="16" t="s">
        <v>10</v>
      </c>
      <c r="D14" s="16"/>
      <c r="E14" s="17"/>
      <c r="F14" s="26" t="s">
        <v>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1"/>
      <c r="V14" s="21"/>
      <c r="W14" s="21"/>
      <c r="X14" s="21"/>
      <c r="Y14" s="21"/>
      <c r="Z14" s="21"/>
      <c r="AA14" s="21"/>
      <c r="AB14" s="21"/>
    </row>
    <row r="15" spans="1:28" ht="12.75">
      <c r="A15" s="9"/>
      <c r="B15" s="9"/>
      <c r="C15" s="22" t="s">
        <v>7</v>
      </c>
      <c r="D15" s="22"/>
      <c r="E15" s="12"/>
      <c r="F15" s="23" t="s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9.75" customHeight="1">
      <c r="A16" s="9"/>
      <c r="B16" s="9"/>
      <c r="C16" s="10"/>
      <c r="D16" s="10"/>
      <c r="E16" s="12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15" customFormat="1" ht="16.5" customHeight="1">
      <c r="A17" s="14" t="s">
        <v>12</v>
      </c>
      <c r="B17" s="14"/>
      <c r="C17" s="16" t="s">
        <v>13</v>
      </c>
      <c r="D17" s="16"/>
      <c r="E17" s="27" t="s">
        <v>14</v>
      </c>
      <c r="F17" s="28" t="s">
        <v>15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1"/>
      <c r="V17" s="21"/>
      <c r="W17" s="21"/>
      <c r="X17" s="21"/>
      <c r="Y17" s="29"/>
      <c r="Z17" s="21"/>
      <c r="AA17" s="21"/>
      <c r="AB17" s="21"/>
    </row>
    <row r="18" spans="1:28" ht="15.75">
      <c r="A18" s="9"/>
      <c r="B18" s="9"/>
      <c r="C18" s="23" t="s">
        <v>7</v>
      </c>
      <c r="D18" s="23"/>
      <c r="E18" s="30" t="s">
        <v>129</v>
      </c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.5" customHeight="1">
      <c r="A19" s="9"/>
      <c r="B19" s="9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5" customFormat="1" ht="15.75" customHeight="1">
      <c r="A20" s="14" t="s">
        <v>17</v>
      </c>
      <c r="B20" s="14"/>
      <c r="C20" s="31" t="s">
        <v>18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2"/>
      <c r="X20" s="32"/>
      <c r="Y20" s="32"/>
      <c r="Z20" s="32"/>
      <c r="AA20" s="32"/>
      <c r="AB20" s="32"/>
    </row>
    <row r="21" spans="1:21" s="1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T21" s="36"/>
      <c r="U21" s="36" t="s">
        <v>19</v>
      </c>
    </row>
    <row r="22" spans="1:21" ht="25.5" customHeight="1">
      <c r="A22" s="37" t="s">
        <v>20</v>
      </c>
      <c r="B22" s="37"/>
      <c r="C22" s="37"/>
      <c r="D22" s="37"/>
      <c r="E22" s="37"/>
      <c r="F22" s="37"/>
      <c r="G22" s="37" t="s">
        <v>21</v>
      </c>
      <c r="H22" s="37"/>
      <c r="I22" s="37"/>
      <c r="J22" s="37"/>
      <c r="K22" s="37"/>
      <c r="L22" s="37"/>
      <c r="M22" s="37"/>
      <c r="N22" s="37"/>
      <c r="O22" s="37"/>
      <c r="P22" s="37" t="s">
        <v>22</v>
      </c>
      <c r="Q22" s="37"/>
      <c r="R22" s="37"/>
      <c r="S22" s="37"/>
      <c r="T22" s="37"/>
      <c r="U22" s="37"/>
    </row>
    <row r="23" spans="1:21" s="15" customFormat="1" ht="14.25" customHeight="1">
      <c r="A23" s="38" t="s">
        <v>23</v>
      </c>
      <c r="B23" s="38"/>
      <c r="C23" s="38"/>
      <c r="D23" s="39" t="s">
        <v>24</v>
      </c>
      <c r="E23" s="38" t="s">
        <v>25</v>
      </c>
      <c r="F23" s="38"/>
      <c r="G23" s="38" t="s">
        <v>23</v>
      </c>
      <c r="H23" s="38"/>
      <c r="I23" s="38" t="s">
        <v>24</v>
      </c>
      <c r="J23" s="38"/>
      <c r="K23" s="38" t="s">
        <v>25</v>
      </c>
      <c r="L23" s="38"/>
      <c r="M23" s="38"/>
      <c r="N23" s="38"/>
      <c r="O23" s="38"/>
      <c r="P23" s="38" t="s">
        <v>23</v>
      </c>
      <c r="Q23" s="38"/>
      <c r="R23" s="38" t="s">
        <v>24</v>
      </c>
      <c r="S23" s="38"/>
      <c r="T23" s="38" t="s">
        <v>25</v>
      </c>
      <c r="U23" s="38"/>
    </row>
    <row r="24" spans="1:21" s="15" customFormat="1" ht="8.25" customHeight="1">
      <c r="A24" s="40">
        <v>1</v>
      </c>
      <c r="B24" s="41"/>
      <c r="C24" s="42"/>
      <c r="D24" s="39">
        <v>2</v>
      </c>
      <c r="E24" s="40">
        <v>3</v>
      </c>
      <c r="F24" s="42"/>
      <c r="G24" s="40">
        <v>4</v>
      </c>
      <c r="H24" s="42"/>
      <c r="I24" s="40">
        <v>5</v>
      </c>
      <c r="J24" s="42"/>
      <c r="K24" s="40">
        <v>6</v>
      </c>
      <c r="L24" s="41"/>
      <c r="M24" s="41"/>
      <c r="N24" s="41"/>
      <c r="O24" s="42"/>
      <c r="P24" s="40">
        <v>7</v>
      </c>
      <c r="Q24" s="42"/>
      <c r="R24" s="40">
        <v>8</v>
      </c>
      <c r="S24" s="42"/>
      <c r="T24" s="40">
        <v>9</v>
      </c>
      <c r="U24" s="42"/>
    </row>
    <row r="25" spans="1:21" ht="23.25" customHeight="1">
      <c r="A25" s="43">
        <v>201697.9</v>
      </c>
      <c r="B25" s="44"/>
      <c r="C25" s="45"/>
      <c r="D25" s="46">
        <v>37681</v>
      </c>
      <c r="E25" s="47">
        <f>A25+D25</f>
        <v>239378.9</v>
      </c>
      <c r="F25" s="47"/>
      <c r="G25" s="47">
        <v>201418.4</v>
      </c>
      <c r="H25" s="47"/>
      <c r="I25" s="48">
        <v>37583.5</v>
      </c>
      <c r="J25" s="48"/>
      <c r="K25" s="47">
        <f>G25+I25</f>
        <v>239001.9</v>
      </c>
      <c r="L25" s="47"/>
      <c r="M25" s="47"/>
      <c r="N25" s="47"/>
      <c r="O25" s="47"/>
      <c r="P25" s="47">
        <f>G25-A25</f>
        <v>-279.5</v>
      </c>
      <c r="Q25" s="47"/>
      <c r="R25" s="47">
        <f>I25-D25</f>
        <v>-97.5</v>
      </c>
      <c r="S25" s="47"/>
      <c r="T25" s="43">
        <f>K25-E25</f>
        <v>-377</v>
      </c>
      <c r="U25" s="45"/>
    </row>
    <row r="26" spans="1:20" s="15" customFormat="1" ht="9" customHeight="1">
      <c r="A26" s="49"/>
      <c r="B26" s="49"/>
      <c r="C26" s="50"/>
      <c r="D26" s="50"/>
      <c r="E26" s="50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9" s="55" customFormat="1" ht="15.75">
      <c r="A27" s="33" t="s">
        <v>26</v>
      </c>
      <c r="B27" s="33"/>
      <c r="C27" s="52" t="s">
        <v>27</v>
      </c>
      <c r="D27" s="53"/>
      <c r="E27" s="54"/>
      <c r="F27" s="54"/>
      <c r="G27" s="54"/>
      <c r="H27" s="54"/>
      <c r="I27" s="54"/>
    </row>
    <row r="28" ht="9.75" customHeight="1">
      <c r="T28" s="36" t="s">
        <v>19</v>
      </c>
    </row>
    <row r="29" spans="1:20" ht="39" customHeight="1">
      <c r="A29" s="56" t="s">
        <v>28</v>
      </c>
      <c r="B29" s="57" t="s">
        <v>29</v>
      </c>
      <c r="C29" s="58"/>
      <c r="D29" s="59" t="s">
        <v>30</v>
      </c>
      <c r="E29" s="60" t="s">
        <v>130</v>
      </c>
      <c r="F29" s="60"/>
      <c r="G29" s="60"/>
      <c r="H29" s="58"/>
      <c r="I29" s="61" t="s">
        <v>31</v>
      </c>
      <c r="J29" s="62"/>
      <c r="K29" s="63"/>
      <c r="L29" s="61" t="s">
        <v>32</v>
      </c>
      <c r="M29" s="62"/>
      <c r="N29" s="63"/>
      <c r="O29" s="61" t="s">
        <v>33</v>
      </c>
      <c r="P29" s="62"/>
      <c r="Q29" s="63"/>
      <c r="R29" s="64" t="s">
        <v>22</v>
      </c>
      <c r="S29" s="64"/>
      <c r="T29" s="64"/>
    </row>
    <row r="30" spans="1:20" ht="23.25" customHeight="1">
      <c r="A30" s="65"/>
      <c r="B30" s="66"/>
      <c r="C30" s="67"/>
      <c r="D30" s="59"/>
      <c r="E30" s="68"/>
      <c r="F30" s="68"/>
      <c r="G30" s="68"/>
      <c r="H30" s="67"/>
      <c r="I30" s="69" t="s">
        <v>34</v>
      </c>
      <c r="J30" s="69" t="s">
        <v>35</v>
      </c>
      <c r="K30" s="69" t="s">
        <v>25</v>
      </c>
      <c r="L30" s="69" t="s">
        <v>23</v>
      </c>
      <c r="M30" s="69" t="s">
        <v>24</v>
      </c>
      <c r="N30" s="69" t="s">
        <v>25</v>
      </c>
      <c r="O30" s="69" t="s">
        <v>23</v>
      </c>
      <c r="P30" s="69" t="s">
        <v>24</v>
      </c>
      <c r="Q30" s="69" t="s">
        <v>25</v>
      </c>
      <c r="R30" s="69" t="s">
        <v>36</v>
      </c>
      <c r="S30" s="69" t="s">
        <v>24</v>
      </c>
      <c r="T30" s="69" t="s">
        <v>25</v>
      </c>
    </row>
    <row r="31" spans="1:20" s="73" customFormat="1" ht="7.5" customHeight="1">
      <c r="A31" s="69">
        <v>1</v>
      </c>
      <c r="B31" s="70">
        <v>2</v>
      </c>
      <c r="C31" s="71"/>
      <c r="D31" s="69">
        <v>3</v>
      </c>
      <c r="E31" s="72">
        <v>4</v>
      </c>
      <c r="F31" s="72"/>
      <c r="G31" s="72"/>
      <c r="H31" s="72"/>
      <c r="I31" s="69">
        <v>5</v>
      </c>
      <c r="J31" s="69">
        <v>6</v>
      </c>
      <c r="K31" s="69">
        <v>7</v>
      </c>
      <c r="L31" s="69"/>
      <c r="M31" s="69"/>
      <c r="N31" s="69"/>
      <c r="O31" s="69">
        <v>8</v>
      </c>
      <c r="P31" s="69">
        <v>9</v>
      </c>
      <c r="Q31" s="69">
        <v>10</v>
      </c>
      <c r="R31" s="69">
        <v>11</v>
      </c>
      <c r="S31" s="69">
        <v>12</v>
      </c>
      <c r="T31" s="69">
        <v>13</v>
      </c>
    </row>
    <row r="32" spans="1:20" s="15" customFormat="1" ht="39.75" customHeight="1">
      <c r="A32" s="74">
        <v>1</v>
      </c>
      <c r="B32" s="75">
        <v>1412010</v>
      </c>
      <c r="C32" s="76"/>
      <c r="D32" s="77" t="s">
        <v>14</v>
      </c>
      <c r="E32" s="78" t="s">
        <v>131</v>
      </c>
      <c r="F32" s="79"/>
      <c r="G32" s="79"/>
      <c r="H32" s="80"/>
      <c r="I32" s="46">
        <f>A25</f>
        <v>201697.9</v>
      </c>
      <c r="J32" s="46">
        <f>D25</f>
        <v>37681</v>
      </c>
      <c r="K32" s="46">
        <f>I32+J32</f>
        <v>239378.9</v>
      </c>
      <c r="L32" s="46">
        <f>E25</f>
        <v>239378.9</v>
      </c>
      <c r="M32" s="46">
        <f>F25</f>
        <v>0</v>
      </c>
      <c r="N32" s="46">
        <f>G25</f>
        <v>201418.4</v>
      </c>
      <c r="O32" s="46">
        <f>G25</f>
        <v>201418.4</v>
      </c>
      <c r="P32" s="46">
        <f>I25</f>
        <v>37583.5</v>
      </c>
      <c r="Q32" s="46">
        <f>O32+P32</f>
        <v>239001.9</v>
      </c>
      <c r="R32" s="46">
        <f>P25</f>
        <v>-279.5</v>
      </c>
      <c r="S32" s="46">
        <f>R25</f>
        <v>-97.5</v>
      </c>
      <c r="T32" s="46">
        <f>R32+S32</f>
        <v>-377</v>
      </c>
    </row>
    <row r="33" spans="1:20" s="15" customFormat="1" ht="16.5" customHeight="1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3"/>
      <c r="M33" s="83"/>
      <c r="N33" s="83"/>
      <c r="O33" s="83"/>
      <c r="P33" s="83"/>
      <c r="Q33" s="83"/>
      <c r="R33" s="83"/>
      <c r="S33" s="83"/>
      <c r="T33" s="83"/>
    </row>
    <row r="34" ht="9.75" customHeight="1"/>
    <row r="35" spans="1:20" s="55" customFormat="1" ht="14.25" customHeight="1">
      <c r="A35" s="33" t="s">
        <v>37</v>
      </c>
      <c r="B35" s="84" t="s">
        <v>38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9:20" ht="12" customHeight="1">
      <c r="S36" s="36"/>
      <c r="T36" s="36" t="s">
        <v>19</v>
      </c>
    </row>
    <row r="37" spans="1:20" ht="37.5" customHeight="1">
      <c r="A37" s="57" t="s">
        <v>39</v>
      </c>
      <c r="B37" s="60"/>
      <c r="C37" s="60"/>
      <c r="D37" s="60"/>
      <c r="E37" s="60"/>
      <c r="F37" s="60"/>
      <c r="G37" s="60"/>
      <c r="H37" s="58"/>
      <c r="I37" s="61" t="s">
        <v>31</v>
      </c>
      <c r="J37" s="62"/>
      <c r="K37" s="63"/>
      <c r="L37" s="61" t="s">
        <v>32</v>
      </c>
      <c r="M37" s="62"/>
      <c r="N37" s="63"/>
      <c r="O37" s="75" t="s">
        <v>33</v>
      </c>
      <c r="P37" s="85"/>
      <c r="Q37" s="76"/>
      <c r="R37" s="64" t="s">
        <v>22</v>
      </c>
      <c r="S37" s="64"/>
      <c r="T37" s="64"/>
    </row>
    <row r="38" spans="1:20" ht="21.75" customHeight="1">
      <c r="A38" s="66"/>
      <c r="B38" s="68"/>
      <c r="C38" s="68"/>
      <c r="D38" s="68"/>
      <c r="E38" s="68"/>
      <c r="F38" s="68"/>
      <c r="G38" s="68"/>
      <c r="H38" s="67"/>
      <c r="I38" s="69" t="s">
        <v>23</v>
      </c>
      <c r="J38" s="69" t="s">
        <v>24</v>
      </c>
      <c r="K38" s="69" t="s">
        <v>25</v>
      </c>
      <c r="L38" s="69" t="s">
        <v>23</v>
      </c>
      <c r="M38" s="69" t="s">
        <v>24</v>
      </c>
      <c r="N38" s="69" t="s">
        <v>25</v>
      </c>
      <c r="O38" s="69" t="s">
        <v>23</v>
      </c>
      <c r="P38" s="69" t="s">
        <v>24</v>
      </c>
      <c r="Q38" s="69" t="s">
        <v>25</v>
      </c>
      <c r="R38" s="69" t="s">
        <v>23</v>
      </c>
      <c r="S38" s="69" t="s">
        <v>24</v>
      </c>
      <c r="T38" s="69" t="s">
        <v>25</v>
      </c>
    </row>
    <row r="39" spans="1:20" ht="11.25" customHeight="1">
      <c r="A39" s="61">
        <v>1</v>
      </c>
      <c r="B39" s="62"/>
      <c r="C39" s="62"/>
      <c r="D39" s="62"/>
      <c r="E39" s="62"/>
      <c r="F39" s="62"/>
      <c r="G39" s="62"/>
      <c r="H39" s="63"/>
      <c r="I39" s="77">
        <v>2</v>
      </c>
      <c r="J39" s="77">
        <v>3</v>
      </c>
      <c r="K39" s="77">
        <v>4</v>
      </c>
      <c r="L39" s="77"/>
      <c r="M39" s="77"/>
      <c r="N39" s="77"/>
      <c r="O39" s="77">
        <v>5</v>
      </c>
      <c r="P39" s="77">
        <v>6</v>
      </c>
      <c r="Q39" s="77">
        <v>7</v>
      </c>
      <c r="R39" s="77">
        <v>8</v>
      </c>
      <c r="S39" s="77">
        <v>9</v>
      </c>
      <c r="T39" s="77">
        <v>10</v>
      </c>
    </row>
    <row r="40" spans="1:20" ht="16.5" customHeight="1">
      <c r="A40" s="86" t="s">
        <v>40</v>
      </c>
      <c r="B40" s="79"/>
      <c r="C40" s="79"/>
      <c r="D40" s="79"/>
      <c r="E40" s="79"/>
      <c r="F40" s="79"/>
      <c r="G40" s="79"/>
      <c r="H40" s="80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1:20" ht="16.5" customHeight="1">
      <c r="A41" s="86" t="s">
        <v>41</v>
      </c>
      <c r="B41" s="79"/>
      <c r="C41" s="79"/>
      <c r="D41" s="79"/>
      <c r="E41" s="79"/>
      <c r="F41" s="79"/>
      <c r="G41" s="79"/>
      <c r="H41" s="8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1:20" ht="16.5" customHeight="1">
      <c r="A42" s="86" t="s">
        <v>42</v>
      </c>
      <c r="B42" s="79"/>
      <c r="C42" s="79"/>
      <c r="D42" s="79"/>
      <c r="E42" s="79"/>
      <c r="F42" s="79"/>
      <c r="G42" s="79"/>
      <c r="H42" s="80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0" ht="13.5" customHeight="1">
      <c r="A43" s="86" t="s">
        <v>43</v>
      </c>
      <c r="B43" s="79"/>
      <c r="C43" s="79"/>
      <c r="D43" s="79"/>
      <c r="E43" s="79"/>
      <c r="F43" s="79"/>
      <c r="G43" s="79"/>
      <c r="H43" s="80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ht="12" customHeight="1">
      <c r="A44" s="86" t="s">
        <v>44</v>
      </c>
      <c r="B44" s="79"/>
      <c r="C44" s="79"/>
      <c r="D44" s="79"/>
      <c r="E44" s="79"/>
      <c r="F44" s="79"/>
      <c r="G44" s="79"/>
      <c r="H44" s="80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6" spans="1:20" s="55" customFormat="1" ht="24" customHeight="1">
      <c r="A46" s="33" t="s">
        <v>45</v>
      </c>
      <c r="B46" s="84" t="s">
        <v>46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ht="9" customHeight="1"/>
    <row r="48" spans="1:20" ht="38.25" customHeight="1">
      <c r="A48" s="74" t="s">
        <v>28</v>
      </c>
      <c r="B48" s="88" t="s">
        <v>29</v>
      </c>
      <c r="C48" s="75" t="s">
        <v>47</v>
      </c>
      <c r="D48" s="76"/>
      <c r="E48" s="89" t="s">
        <v>48</v>
      </c>
      <c r="F48" s="75" t="s">
        <v>49</v>
      </c>
      <c r="G48" s="85"/>
      <c r="H48" s="76"/>
      <c r="I48" s="61" t="s">
        <v>31</v>
      </c>
      <c r="J48" s="62"/>
      <c r="K48" s="63"/>
      <c r="L48" s="90" t="s">
        <v>50</v>
      </c>
      <c r="M48" s="91"/>
      <c r="N48" s="92"/>
      <c r="O48" s="75" t="s">
        <v>51</v>
      </c>
      <c r="P48" s="85"/>
      <c r="Q48" s="76"/>
      <c r="R48" s="93" t="s">
        <v>22</v>
      </c>
      <c r="S48" s="94"/>
      <c r="T48" s="95"/>
    </row>
    <row r="49" spans="1:20" s="108" customFormat="1" ht="10.5" customHeight="1">
      <c r="A49" s="96">
        <v>1</v>
      </c>
      <c r="B49" s="97">
        <v>2</v>
      </c>
      <c r="C49" s="98">
        <v>3</v>
      </c>
      <c r="D49" s="99"/>
      <c r="E49" s="89">
        <v>4</v>
      </c>
      <c r="F49" s="98">
        <v>5</v>
      </c>
      <c r="G49" s="100"/>
      <c r="H49" s="99"/>
      <c r="I49" s="101">
        <v>6</v>
      </c>
      <c r="J49" s="102"/>
      <c r="K49" s="103"/>
      <c r="L49" s="104"/>
      <c r="M49" s="104"/>
      <c r="N49" s="104"/>
      <c r="O49" s="98">
        <v>7</v>
      </c>
      <c r="P49" s="100"/>
      <c r="Q49" s="99"/>
      <c r="R49" s="105">
        <v>8</v>
      </c>
      <c r="S49" s="106"/>
      <c r="T49" s="107"/>
    </row>
    <row r="50" spans="1:20" ht="36" customHeight="1">
      <c r="A50" s="109"/>
      <c r="B50" s="110" t="s">
        <v>13</v>
      </c>
      <c r="C50" s="111" t="s">
        <v>132</v>
      </c>
      <c r="D50" s="112"/>
      <c r="E50" s="112"/>
      <c r="F50" s="112"/>
      <c r="G50" s="112"/>
      <c r="H50" s="113"/>
      <c r="I50" s="70"/>
      <c r="J50" s="114"/>
      <c r="K50" s="71"/>
      <c r="L50" s="69"/>
      <c r="M50" s="69"/>
      <c r="N50" s="69"/>
      <c r="O50" s="70"/>
      <c r="P50" s="114"/>
      <c r="Q50" s="71"/>
      <c r="R50" s="70"/>
      <c r="S50" s="114"/>
      <c r="T50" s="71"/>
    </row>
    <row r="51" spans="1:20" ht="20.25" customHeight="1">
      <c r="A51" s="109">
        <v>1</v>
      </c>
      <c r="B51" s="115"/>
      <c r="C51" s="116" t="s">
        <v>52</v>
      </c>
      <c r="D51" s="117"/>
      <c r="E51" s="117"/>
      <c r="F51" s="117"/>
      <c r="G51" s="117"/>
      <c r="H51" s="118"/>
      <c r="I51" s="70"/>
      <c r="J51" s="114"/>
      <c r="K51" s="71"/>
      <c r="L51" s="69"/>
      <c r="M51" s="69"/>
      <c r="N51" s="69"/>
      <c r="O51" s="70"/>
      <c r="P51" s="114"/>
      <c r="Q51" s="71"/>
      <c r="R51" s="70"/>
      <c r="S51" s="114"/>
      <c r="T51" s="71"/>
    </row>
    <row r="52" spans="1:20" ht="16.5" customHeight="1">
      <c r="A52" s="109"/>
      <c r="B52" s="115"/>
      <c r="C52" s="119" t="s">
        <v>53</v>
      </c>
      <c r="D52" s="120"/>
      <c r="E52" s="121" t="s">
        <v>54</v>
      </c>
      <c r="F52" s="122" t="s">
        <v>55</v>
      </c>
      <c r="G52" s="123"/>
      <c r="H52" s="124"/>
      <c r="I52" s="125">
        <v>3</v>
      </c>
      <c r="J52" s="126"/>
      <c r="K52" s="127"/>
      <c r="L52" s="128">
        <v>1</v>
      </c>
      <c r="M52" s="74"/>
      <c r="N52" s="74">
        <f aca="true" t="shared" si="0" ref="N52:N58">L52</f>
        <v>1</v>
      </c>
      <c r="O52" s="125">
        <v>3</v>
      </c>
      <c r="P52" s="126"/>
      <c r="Q52" s="127"/>
      <c r="R52" s="129">
        <f aca="true" t="shared" si="1" ref="R52:R62">O52-I52</f>
        <v>0</v>
      </c>
      <c r="S52" s="130"/>
      <c r="T52" s="131"/>
    </row>
    <row r="53" spans="1:20" ht="15" customHeight="1">
      <c r="A53" s="109"/>
      <c r="B53" s="115"/>
      <c r="C53" s="119" t="s">
        <v>56</v>
      </c>
      <c r="D53" s="120"/>
      <c r="E53" s="121" t="s">
        <v>54</v>
      </c>
      <c r="F53" s="132"/>
      <c r="G53" s="133"/>
      <c r="H53" s="134"/>
      <c r="I53" s="135">
        <v>3830</v>
      </c>
      <c r="J53" s="136"/>
      <c r="K53" s="137"/>
      <c r="L53" s="128">
        <v>486</v>
      </c>
      <c r="M53" s="74"/>
      <c r="N53" s="74">
        <f t="shared" si="0"/>
        <v>486</v>
      </c>
      <c r="O53" s="138">
        <v>3721</v>
      </c>
      <c r="P53" s="139"/>
      <c r="Q53" s="140"/>
      <c r="R53" s="141">
        <f t="shared" si="1"/>
        <v>-109</v>
      </c>
      <c r="S53" s="130"/>
      <c r="T53" s="131"/>
    </row>
    <row r="54" spans="1:24" ht="12" customHeight="1">
      <c r="A54" s="109"/>
      <c r="B54" s="115"/>
      <c r="C54" s="142" t="s">
        <v>57</v>
      </c>
      <c r="D54" s="143"/>
      <c r="E54" s="144" t="s">
        <v>54</v>
      </c>
      <c r="F54" s="145"/>
      <c r="G54" s="146"/>
      <c r="H54" s="147"/>
      <c r="I54" s="148">
        <v>889.25</v>
      </c>
      <c r="J54" s="149"/>
      <c r="K54" s="150"/>
      <c r="L54" s="128">
        <v>78.25</v>
      </c>
      <c r="M54" s="74"/>
      <c r="N54" s="74">
        <f t="shared" si="0"/>
        <v>78.25</v>
      </c>
      <c r="O54" s="138">
        <v>858</v>
      </c>
      <c r="P54" s="126"/>
      <c r="Q54" s="127"/>
      <c r="R54" s="129">
        <f t="shared" si="1"/>
        <v>-31.25</v>
      </c>
      <c r="S54" s="130"/>
      <c r="T54" s="131"/>
      <c r="V54" s="151" t="s">
        <v>58</v>
      </c>
      <c r="W54" s="151" t="s">
        <v>59</v>
      </c>
      <c r="X54" s="152"/>
    </row>
    <row r="55" spans="1:23" ht="12" customHeight="1">
      <c r="A55" s="109"/>
      <c r="B55" s="115"/>
      <c r="C55" s="142" t="s">
        <v>60</v>
      </c>
      <c r="D55" s="143"/>
      <c r="E55" s="144" t="s">
        <v>54</v>
      </c>
      <c r="F55" s="122" t="s">
        <v>61</v>
      </c>
      <c r="G55" s="123"/>
      <c r="H55" s="124"/>
      <c r="I55" s="153">
        <v>17.5</v>
      </c>
      <c r="J55" s="154"/>
      <c r="K55" s="155"/>
      <c r="L55" s="156">
        <v>19</v>
      </c>
      <c r="M55" s="157"/>
      <c r="N55" s="157">
        <f t="shared" si="0"/>
        <v>19</v>
      </c>
      <c r="O55" s="125">
        <v>20</v>
      </c>
      <c r="P55" s="126"/>
      <c r="Q55" s="127"/>
      <c r="R55" s="129">
        <f t="shared" si="1"/>
        <v>2.5</v>
      </c>
      <c r="S55" s="130"/>
      <c r="T55" s="131"/>
      <c r="V55" s="3">
        <f>7.5+8.5+5.25</f>
        <v>21.25</v>
      </c>
      <c r="W55" s="3">
        <f>7.5+8.5+5.25</f>
        <v>21.25</v>
      </c>
    </row>
    <row r="56" spans="1:23" ht="12" customHeight="1">
      <c r="A56" s="109"/>
      <c r="B56" s="115"/>
      <c r="C56" s="142" t="s">
        <v>62</v>
      </c>
      <c r="D56" s="143"/>
      <c r="E56" s="144" t="s">
        <v>54</v>
      </c>
      <c r="F56" s="158"/>
      <c r="G56" s="159"/>
      <c r="H56" s="160"/>
      <c r="I56" s="153">
        <v>331.75</v>
      </c>
      <c r="J56" s="154"/>
      <c r="K56" s="155"/>
      <c r="L56" s="161">
        <v>25</v>
      </c>
      <c r="M56" s="162"/>
      <c r="N56" s="162">
        <f t="shared" si="0"/>
        <v>25</v>
      </c>
      <c r="O56" s="138">
        <v>338.5</v>
      </c>
      <c r="P56" s="139"/>
      <c r="Q56" s="140"/>
      <c r="R56" s="129">
        <f t="shared" si="1"/>
        <v>6.75</v>
      </c>
      <c r="S56" s="130"/>
      <c r="T56" s="131"/>
      <c r="V56" s="3">
        <f>160+91.25+53.5</f>
        <v>304.75</v>
      </c>
      <c r="W56" s="3">
        <f>160+84.5+53.5</f>
        <v>298</v>
      </c>
    </row>
    <row r="57" spans="1:23" ht="13.5" customHeight="1">
      <c r="A57" s="109"/>
      <c r="B57" s="115"/>
      <c r="C57" s="142" t="s">
        <v>63</v>
      </c>
      <c r="D57" s="143"/>
      <c r="E57" s="144" t="s">
        <v>54</v>
      </c>
      <c r="F57" s="132"/>
      <c r="G57" s="133"/>
      <c r="H57" s="134"/>
      <c r="I57" s="153">
        <v>540</v>
      </c>
      <c r="J57" s="154"/>
      <c r="K57" s="155"/>
      <c r="L57" s="163">
        <v>12130.3</v>
      </c>
      <c r="M57" s="162"/>
      <c r="N57" s="162">
        <f t="shared" si="0"/>
        <v>12130.3</v>
      </c>
      <c r="O57" s="125">
        <v>499.5</v>
      </c>
      <c r="P57" s="126"/>
      <c r="Q57" s="127"/>
      <c r="R57" s="129">
        <f t="shared" si="1"/>
        <v>-40.5</v>
      </c>
      <c r="S57" s="130"/>
      <c r="T57" s="131"/>
      <c r="V57" s="3">
        <f>171+195+179.75</f>
        <v>545.75</v>
      </c>
      <c r="W57" s="3">
        <f>171+190.5+174.75</f>
        <v>536.25</v>
      </c>
    </row>
    <row r="58" spans="1:23" ht="12.75" customHeight="1">
      <c r="A58" s="109"/>
      <c r="B58" s="115"/>
      <c r="C58" s="119" t="s">
        <v>64</v>
      </c>
      <c r="D58" s="120"/>
      <c r="E58" s="121" t="s">
        <v>65</v>
      </c>
      <c r="F58" s="122" t="s">
        <v>55</v>
      </c>
      <c r="G58" s="123"/>
      <c r="H58" s="124"/>
      <c r="I58" s="164">
        <v>1412</v>
      </c>
      <c r="J58" s="165"/>
      <c r="K58" s="166"/>
      <c r="L58" s="161">
        <v>2329.9</v>
      </c>
      <c r="M58" s="162"/>
      <c r="N58" s="162">
        <f t="shared" si="0"/>
        <v>2329.9</v>
      </c>
      <c r="O58" s="164">
        <f>O59+O60</f>
        <v>1391</v>
      </c>
      <c r="P58" s="165"/>
      <c r="Q58" s="166"/>
      <c r="R58" s="129">
        <f t="shared" si="1"/>
        <v>-21</v>
      </c>
      <c r="S58" s="130"/>
      <c r="T58" s="131"/>
      <c r="V58" s="55">
        <f>SUM(V55:V57)</f>
        <v>871.75</v>
      </c>
      <c r="W58" s="55">
        <f>SUM(W55:W57)</f>
        <v>855.5</v>
      </c>
    </row>
    <row r="59" spans="1:20" ht="27.75" customHeight="1">
      <c r="A59" s="109"/>
      <c r="B59" s="115"/>
      <c r="C59" s="142" t="s">
        <v>66</v>
      </c>
      <c r="D59" s="143"/>
      <c r="E59" s="144" t="s">
        <v>54</v>
      </c>
      <c r="F59" s="158"/>
      <c r="G59" s="159"/>
      <c r="H59" s="160"/>
      <c r="I59" s="153">
        <v>1095</v>
      </c>
      <c r="J59" s="154"/>
      <c r="K59" s="155"/>
      <c r="L59" s="167"/>
      <c r="M59" s="167"/>
      <c r="N59" s="167"/>
      <c r="O59" s="168">
        <v>1060</v>
      </c>
      <c r="P59" s="169"/>
      <c r="Q59" s="170"/>
      <c r="R59" s="129">
        <f t="shared" si="1"/>
        <v>-35</v>
      </c>
      <c r="S59" s="130"/>
      <c r="T59" s="131"/>
    </row>
    <row r="60" spans="1:20" ht="18.75" customHeight="1">
      <c r="A60" s="109"/>
      <c r="B60" s="115"/>
      <c r="C60" s="142" t="s">
        <v>67</v>
      </c>
      <c r="D60" s="143"/>
      <c r="E60" s="144" t="s">
        <v>54</v>
      </c>
      <c r="F60" s="132"/>
      <c r="G60" s="133"/>
      <c r="H60" s="134"/>
      <c r="I60" s="164">
        <v>317</v>
      </c>
      <c r="J60" s="165"/>
      <c r="K60" s="166"/>
      <c r="L60" s="128">
        <v>47600</v>
      </c>
      <c r="M60" s="74"/>
      <c r="N60" s="74">
        <f>L60</f>
        <v>47600</v>
      </c>
      <c r="O60" s="125">
        <v>331</v>
      </c>
      <c r="P60" s="126"/>
      <c r="Q60" s="127"/>
      <c r="R60" s="129">
        <f t="shared" si="1"/>
        <v>14</v>
      </c>
      <c r="S60" s="130"/>
      <c r="T60" s="131"/>
    </row>
    <row r="61" spans="1:22" ht="12.75" customHeight="1">
      <c r="A61" s="109"/>
      <c r="B61" s="115"/>
      <c r="C61" s="171" t="s">
        <v>68</v>
      </c>
      <c r="D61" s="171"/>
      <c r="E61" s="121" t="s">
        <v>69</v>
      </c>
      <c r="F61" s="172" t="s">
        <v>70</v>
      </c>
      <c r="G61" s="172"/>
      <c r="H61" s="172"/>
      <c r="I61" s="125">
        <v>132216.8</v>
      </c>
      <c r="J61" s="126"/>
      <c r="K61" s="127"/>
      <c r="L61" s="128">
        <v>68000</v>
      </c>
      <c r="M61" s="74"/>
      <c r="N61" s="74">
        <f>L61</f>
        <v>68000</v>
      </c>
      <c r="O61" s="173">
        <v>132215.1</v>
      </c>
      <c r="P61" s="173"/>
      <c r="Q61" s="173"/>
      <c r="R61" s="174">
        <f t="shared" si="1"/>
        <v>-1.6999999999825377</v>
      </c>
      <c r="S61" s="174"/>
      <c r="T61" s="174"/>
      <c r="V61" s="175">
        <f>I62/I61*100</f>
        <v>31.25003781667686</v>
      </c>
    </row>
    <row r="62" spans="1:22" s="175" customFormat="1" ht="12.75" customHeight="1">
      <c r="A62" s="176"/>
      <c r="B62" s="115"/>
      <c r="C62" s="177" t="s">
        <v>71</v>
      </c>
      <c r="D62" s="177"/>
      <c r="E62" s="178" t="s">
        <v>69</v>
      </c>
      <c r="F62" s="172"/>
      <c r="G62" s="172"/>
      <c r="H62" s="172"/>
      <c r="I62" s="179">
        <v>41317.8</v>
      </c>
      <c r="J62" s="180"/>
      <c r="K62" s="181"/>
      <c r="L62" s="182"/>
      <c r="M62" s="182"/>
      <c r="N62" s="182"/>
      <c r="O62" s="135">
        <v>41317.2</v>
      </c>
      <c r="P62" s="136"/>
      <c r="Q62" s="137"/>
      <c r="R62" s="183">
        <f t="shared" si="1"/>
        <v>-0.6000000000058208</v>
      </c>
      <c r="S62" s="183"/>
      <c r="T62" s="183"/>
      <c r="U62" s="184"/>
      <c r="V62" s="3"/>
    </row>
    <row r="63" spans="1:22" ht="12.75" customHeight="1">
      <c r="A63" s="65"/>
      <c r="B63" s="115"/>
      <c r="C63" s="185" t="s">
        <v>72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7"/>
      <c r="V63" s="3">
        <f>O62/O61*100</f>
        <v>31.249985818563836</v>
      </c>
    </row>
    <row r="64" spans="1:20" ht="42" customHeight="1">
      <c r="A64" s="65"/>
      <c r="B64" s="115"/>
      <c r="C64" s="188" t="s">
        <v>133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</row>
    <row r="65" spans="1:20" ht="32.25" customHeight="1" hidden="1">
      <c r="A65" s="109"/>
      <c r="B65" s="115"/>
      <c r="C65" s="191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3"/>
    </row>
    <row r="66" spans="1:20" ht="18" customHeight="1" hidden="1">
      <c r="A66" s="109"/>
      <c r="B66" s="115"/>
      <c r="C66" s="191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3"/>
    </row>
    <row r="67" spans="1:20" ht="18" customHeight="1" hidden="1">
      <c r="A67" s="109"/>
      <c r="B67" s="115"/>
      <c r="C67" s="191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3"/>
    </row>
    <row r="68" spans="1:20" ht="18" customHeight="1" hidden="1">
      <c r="A68" s="109"/>
      <c r="B68" s="115"/>
      <c r="C68" s="191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3"/>
    </row>
    <row r="69" spans="1:20" ht="34.5" customHeight="1">
      <c r="A69" s="109"/>
      <c r="B69" s="115"/>
      <c r="C69" s="191" t="s">
        <v>134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3"/>
    </row>
    <row r="70" spans="1:27" s="197" customFormat="1" ht="18" customHeight="1" hidden="1">
      <c r="A70" s="109"/>
      <c r="B70" s="115"/>
      <c r="C70" s="194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6"/>
      <c r="U70" s="3"/>
      <c r="V70" s="3"/>
      <c r="W70" s="3"/>
      <c r="X70"/>
      <c r="Y70"/>
      <c r="Z70"/>
      <c r="AA70"/>
    </row>
    <row r="71" spans="1:20" ht="12" customHeight="1">
      <c r="A71" s="109">
        <v>2</v>
      </c>
      <c r="B71" s="115"/>
      <c r="C71" s="116" t="s">
        <v>73</v>
      </c>
      <c r="D71" s="198"/>
      <c r="E71" s="198"/>
      <c r="F71" s="198"/>
      <c r="G71" s="198"/>
      <c r="H71" s="199"/>
      <c r="I71" s="75"/>
      <c r="J71" s="85"/>
      <c r="K71" s="76"/>
      <c r="L71" s="128">
        <v>85</v>
      </c>
      <c r="M71" s="74"/>
      <c r="N71" s="74">
        <f>L71</f>
        <v>85</v>
      </c>
      <c r="O71" s="75"/>
      <c r="P71" s="85"/>
      <c r="Q71" s="76"/>
      <c r="R71" s="129"/>
      <c r="S71" s="130"/>
      <c r="T71" s="131"/>
    </row>
    <row r="72" spans="1:20" ht="21.75" customHeight="1">
      <c r="A72" s="109"/>
      <c r="B72" s="115"/>
      <c r="C72" s="119" t="s">
        <v>74</v>
      </c>
      <c r="D72" s="120"/>
      <c r="E72" s="121" t="s">
        <v>75</v>
      </c>
      <c r="F72" s="122" t="s">
        <v>55</v>
      </c>
      <c r="G72" s="123"/>
      <c r="H72" s="124"/>
      <c r="I72" s="125">
        <v>361.7</v>
      </c>
      <c r="J72" s="126"/>
      <c r="K72" s="127"/>
      <c r="L72" s="200">
        <v>13</v>
      </c>
      <c r="M72" s="74"/>
      <c r="N72" s="74">
        <v>13</v>
      </c>
      <c r="O72" s="125">
        <v>357.4</v>
      </c>
      <c r="P72" s="126"/>
      <c r="Q72" s="127"/>
      <c r="R72" s="129">
        <f aca="true" t="shared" si="2" ref="R72:R77">O72-I72</f>
        <v>-4.300000000000011</v>
      </c>
      <c r="S72" s="130"/>
      <c r="T72" s="131"/>
    </row>
    <row r="73" spans="1:20" ht="21.75" customHeight="1">
      <c r="A73" s="109"/>
      <c r="B73" s="115"/>
      <c r="C73" s="119" t="s">
        <v>76</v>
      </c>
      <c r="D73" s="120"/>
      <c r="E73" s="121" t="s">
        <v>75</v>
      </c>
      <c r="F73" s="158"/>
      <c r="G73" s="159"/>
      <c r="H73" s="160"/>
      <c r="I73" s="125">
        <v>97.7</v>
      </c>
      <c r="J73" s="126"/>
      <c r="K73" s="127"/>
      <c r="L73" s="201">
        <v>271.1</v>
      </c>
      <c r="M73" s="201"/>
      <c r="N73" s="201">
        <f>L73</f>
        <v>271.1</v>
      </c>
      <c r="O73" s="125">
        <v>135.3</v>
      </c>
      <c r="P73" s="126"/>
      <c r="Q73" s="127"/>
      <c r="R73" s="129">
        <f t="shared" si="2"/>
        <v>37.60000000000001</v>
      </c>
      <c r="S73" s="130"/>
      <c r="T73" s="131"/>
    </row>
    <row r="74" spans="1:20" ht="21.75" customHeight="1">
      <c r="A74" s="109"/>
      <c r="B74" s="115"/>
      <c r="C74" s="119" t="s">
        <v>77</v>
      </c>
      <c r="D74" s="120"/>
      <c r="E74" s="121" t="s">
        <v>75</v>
      </c>
      <c r="F74" s="132"/>
      <c r="G74" s="133"/>
      <c r="H74" s="134"/>
      <c r="I74" s="125">
        <v>2947.2</v>
      </c>
      <c r="J74" s="126"/>
      <c r="K74" s="127"/>
      <c r="L74" s="202" t="e">
        <f>#REF!/L56/365</f>
        <v>#REF!</v>
      </c>
      <c r="M74" s="162"/>
      <c r="N74" s="162">
        <v>10</v>
      </c>
      <c r="O74" s="135">
        <v>3165.3</v>
      </c>
      <c r="P74" s="136"/>
      <c r="Q74" s="137"/>
      <c r="R74" s="129">
        <f t="shared" si="2"/>
        <v>218.10000000000036</v>
      </c>
      <c r="S74" s="130"/>
      <c r="T74" s="131"/>
    </row>
    <row r="75" spans="1:20" ht="20.25" customHeight="1">
      <c r="A75" s="109"/>
      <c r="B75" s="115"/>
      <c r="C75" s="119" t="s">
        <v>78</v>
      </c>
      <c r="D75" s="120"/>
      <c r="E75" s="121" t="s">
        <v>79</v>
      </c>
      <c r="F75" s="122" t="s">
        <v>80</v>
      </c>
      <c r="G75" s="123"/>
      <c r="H75" s="124"/>
      <c r="I75" s="125">
        <f>I76+I77</f>
        <v>69000</v>
      </c>
      <c r="J75" s="126"/>
      <c r="K75" s="127"/>
      <c r="L75" s="203">
        <f>L57/L53/12*1000</f>
        <v>2079.9554183813443</v>
      </c>
      <c r="M75" s="162"/>
      <c r="N75" s="201">
        <f>L75</f>
        <v>2079.9554183813443</v>
      </c>
      <c r="O75" s="125">
        <f>O76+O77</f>
        <v>71675</v>
      </c>
      <c r="P75" s="126"/>
      <c r="Q75" s="127"/>
      <c r="R75" s="129">
        <f t="shared" si="2"/>
        <v>2675</v>
      </c>
      <c r="S75" s="130"/>
      <c r="T75" s="131"/>
    </row>
    <row r="76" spans="1:22" ht="15" customHeight="1">
      <c r="A76" s="109"/>
      <c r="B76" s="115"/>
      <c r="C76" s="142" t="s">
        <v>81</v>
      </c>
      <c r="D76" s="143"/>
      <c r="E76" s="144" t="s">
        <v>79</v>
      </c>
      <c r="F76" s="158"/>
      <c r="G76" s="159"/>
      <c r="H76" s="160"/>
      <c r="I76" s="125">
        <v>44000</v>
      </c>
      <c r="J76" s="126"/>
      <c r="K76" s="127"/>
      <c r="L76" s="203">
        <f>L58/L54/12*1000</f>
        <v>2481.2566560170394</v>
      </c>
      <c r="M76" s="162"/>
      <c r="N76" s="201">
        <f>L76</f>
        <v>2481.2566560170394</v>
      </c>
      <c r="O76" s="125">
        <v>45346</v>
      </c>
      <c r="P76" s="126"/>
      <c r="Q76" s="127"/>
      <c r="R76" s="129">
        <f t="shared" si="2"/>
        <v>1346</v>
      </c>
      <c r="S76" s="130"/>
      <c r="T76" s="131"/>
      <c r="V76" s="204">
        <f>(R76/I76)*100</f>
        <v>3.059090909090909</v>
      </c>
    </row>
    <row r="77" spans="1:22" ht="15" customHeight="1">
      <c r="A77" s="109"/>
      <c r="B77" s="115"/>
      <c r="C77" s="205" t="s">
        <v>82</v>
      </c>
      <c r="D77" s="206"/>
      <c r="E77" s="207" t="s">
        <v>79</v>
      </c>
      <c r="F77" s="158"/>
      <c r="G77" s="159"/>
      <c r="H77" s="160"/>
      <c r="I77" s="208">
        <v>25000</v>
      </c>
      <c r="J77" s="209"/>
      <c r="K77" s="210"/>
      <c r="L77" s="211"/>
      <c r="M77" s="211"/>
      <c r="N77" s="211"/>
      <c r="O77" s="208">
        <v>26329</v>
      </c>
      <c r="P77" s="209"/>
      <c r="Q77" s="210"/>
      <c r="R77" s="212">
        <f t="shared" si="2"/>
        <v>1329</v>
      </c>
      <c r="S77" s="213"/>
      <c r="T77" s="214"/>
      <c r="V77" s="204">
        <f>(R77/I77)*100</f>
        <v>5.316</v>
      </c>
    </row>
    <row r="78" spans="1:20" ht="15.75" customHeight="1">
      <c r="A78" s="215"/>
      <c r="B78" s="115"/>
      <c r="C78" s="186" t="s">
        <v>72</v>
      </c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7"/>
    </row>
    <row r="79" spans="1:20" ht="15.75" customHeight="1">
      <c r="A79" s="216"/>
      <c r="B79" s="115"/>
      <c r="C79" s="217" t="s">
        <v>135</v>
      </c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/>
    </row>
    <row r="80" spans="1:20" ht="15.75" customHeight="1">
      <c r="A80" s="216"/>
      <c r="B80" s="115"/>
      <c r="C80" s="217" t="s">
        <v>136</v>
      </c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9"/>
    </row>
    <row r="81" spans="1:27" s="197" customFormat="1" ht="17.25" customHeight="1">
      <c r="A81" s="216"/>
      <c r="B81" s="115"/>
      <c r="C81" s="220" t="s">
        <v>137</v>
      </c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1"/>
      <c r="U81" s="3"/>
      <c r="V81" s="3"/>
      <c r="W81" s="3"/>
      <c r="X81"/>
      <c r="Y81"/>
      <c r="Z81"/>
      <c r="AA81"/>
    </row>
    <row r="82" spans="1:27" s="197" customFormat="1" ht="12" customHeight="1" hidden="1">
      <c r="A82" s="222"/>
      <c r="B82" s="115"/>
      <c r="C82" s="223" t="s">
        <v>138</v>
      </c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5"/>
      <c r="U82" s="3"/>
      <c r="V82" s="3"/>
      <c r="W82" s="3"/>
      <c r="X82"/>
      <c r="Y82"/>
      <c r="Z82"/>
      <c r="AA82"/>
    </row>
    <row r="83" spans="1:20" ht="19.5" customHeight="1">
      <c r="A83" s="109">
        <v>3</v>
      </c>
      <c r="B83" s="115"/>
      <c r="C83" s="116" t="s">
        <v>83</v>
      </c>
      <c r="D83" s="117"/>
      <c r="E83" s="117"/>
      <c r="F83" s="117"/>
      <c r="G83" s="117"/>
      <c r="H83" s="118"/>
      <c r="I83" s="75"/>
      <c r="J83" s="85"/>
      <c r="K83" s="76"/>
      <c r="L83" s="128">
        <v>1</v>
      </c>
      <c r="M83" s="74"/>
      <c r="N83" s="74">
        <f>L83</f>
        <v>1</v>
      </c>
      <c r="O83" s="75"/>
      <c r="P83" s="85"/>
      <c r="Q83" s="76"/>
      <c r="R83" s="129"/>
      <c r="S83" s="130"/>
      <c r="T83" s="131"/>
    </row>
    <row r="84" spans="1:20" s="184" customFormat="1" ht="38.25" customHeight="1">
      <c r="A84" s="176"/>
      <c r="B84" s="226"/>
      <c r="C84" s="227" t="s">
        <v>84</v>
      </c>
      <c r="D84" s="228"/>
      <c r="E84" s="178" t="s">
        <v>85</v>
      </c>
      <c r="F84" s="229" t="s">
        <v>86</v>
      </c>
      <c r="G84" s="230"/>
      <c r="H84" s="231"/>
      <c r="I84" s="179">
        <f>I72*1000/340/I59*100</f>
        <v>97.15283373623421</v>
      </c>
      <c r="J84" s="180"/>
      <c r="K84" s="181"/>
      <c r="L84" s="156">
        <v>5</v>
      </c>
      <c r="M84" s="157"/>
      <c r="N84" s="157">
        <f>L84</f>
        <v>5</v>
      </c>
      <c r="O84" s="179">
        <f>O72*1000/340/O59*100</f>
        <v>99.16759156492786</v>
      </c>
      <c r="P84" s="180"/>
      <c r="Q84" s="181"/>
      <c r="R84" s="232">
        <f>O84-I84</f>
        <v>2.0147578286936465</v>
      </c>
      <c r="S84" s="233"/>
      <c r="T84" s="234"/>
    </row>
    <row r="85" spans="1:20" s="184" customFormat="1" ht="36" customHeight="1">
      <c r="A85" s="235"/>
      <c r="B85" s="236">
        <v>1412010</v>
      </c>
      <c r="C85" s="119" t="s">
        <v>87</v>
      </c>
      <c r="D85" s="120"/>
      <c r="E85" s="121" t="s">
        <v>85</v>
      </c>
      <c r="F85" s="145" t="s">
        <v>88</v>
      </c>
      <c r="G85" s="146"/>
      <c r="H85" s="147"/>
      <c r="I85" s="135">
        <f>I73*1000/251/I60*100</f>
        <v>122.78959870297987</v>
      </c>
      <c r="J85" s="136"/>
      <c r="K85" s="137"/>
      <c r="L85" s="237"/>
      <c r="M85" s="237"/>
      <c r="N85" s="237"/>
      <c r="O85" s="135">
        <f>O73*1000/251/O60*100</f>
        <v>162.8531192450741</v>
      </c>
      <c r="P85" s="136"/>
      <c r="Q85" s="137"/>
      <c r="R85" s="238">
        <f>O85-I85</f>
        <v>40.06352054209424</v>
      </c>
      <c r="S85" s="239"/>
      <c r="T85" s="240"/>
    </row>
    <row r="86" spans="1:20" s="184" customFormat="1" ht="23.25" customHeight="1">
      <c r="A86" s="235"/>
      <c r="B86" s="241"/>
      <c r="C86" s="119" t="s">
        <v>89</v>
      </c>
      <c r="D86" s="242"/>
      <c r="E86" s="121" t="s">
        <v>85</v>
      </c>
      <c r="F86" s="145" t="s">
        <v>80</v>
      </c>
      <c r="G86" s="146"/>
      <c r="H86" s="147"/>
      <c r="I86" s="243">
        <f>I72/I76*1000</f>
        <v>8.220454545454544</v>
      </c>
      <c r="J86" s="244"/>
      <c r="K86" s="245"/>
      <c r="L86" s="237"/>
      <c r="M86" s="237"/>
      <c r="N86" s="237"/>
      <c r="O86" s="243">
        <f>O72/O76*1000</f>
        <v>7.881621311692322</v>
      </c>
      <c r="P86" s="244"/>
      <c r="Q86" s="245"/>
      <c r="R86" s="246">
        <f>O86-I86</f>
        <v>-0.3388332337622222</v>
      </c>
      <c r="S86" s="247"/>
      <c r="T86" s="248"/>
    </row>
    <row r="87" spans="1:20" s="184" customFormat="1" ht="21" customHeight="1">
      <c r="A87" s="235"/>
      <c r="B87" s="241"/>
      <c r="C87" s="119" t="s">
        <v>90</v>
      </c>
      <c r="D87" s="242"/>
      <c r="E87" s="121" t="s">
        <v>85</v>
      </c>
      <c r="F87" s="145" t="s">
        <v>80</v>
      </c>
      <c r="G87" s="146"/>
      <c r="H87" s="147"/>
      <c r="I87" s="243">
        <f>I73/I77*1000</f>
        <v>3.908</v>
      </c>
      <c r="J87" s="244"/>
      <c r="K87" s="245"/>
      <c r="L87" s="237"/>
      <c r="M87" s="237"/>
      <c r="N87" s="237"/>
      <c r="O87" s="243">
        <f>O73/O77*1000</f>
        <v>5.138820312203274</v>
      </c>
      <c r="P87" s="244"/>
      <c r="Q87" s="245"/>
      <c r="R87" s="246">
        <f>O87-I87</f>
        <v>1.230820312203274</v>
      </c>
      <c r="S87" s="247"/>
      <c r="T87" s="248"/>
    </row>
    <row r="88" spans="1:20" s="184" customFormat="1" ht="33.75" customHeight="1">
      <c r="A88" s="235"/>
      <c r="B88" s="241"/>
      <c r="C88" s="119" t="s">
        <v>91</v>
      </c>
      <c r="D88" s="242"/>
      <c r="E88" s="121" t="s">
        <v>79</v>
      </c>
      <c r="F88" s="145" t="s">
        <v>92</v>
      </c>
      <c r="G88" s="146"/>
      <c r="H88" s="147"/>
      <c r="I88" s="243">
        <f>I74*1000/I57/251</f>
        <v>21.74413457281983</v>
      </c>
      <c r="J88" s="244"/>
      <c r="K88" s="245"/>
      <c r="L88" s="237"/>
      <c r="M88" s="237"/>
      <c r="N88" s="237"/>
      <c r="O88" s="243">
        <f>O74*1000/O57/251</f>
        <v>25.246760704928036</v>
      </c>
      <c r="P88" s="244"/>
      <c r="Q88" s="245"/>
      <c r="R88" s="246">
        <f>O88-I88</f>
        <v>3.5026261321082046</v>
      </c>
      <c r="S88" s="165"/>
      <c r="T88" s="166"/>
    </row>
    <row r="89" spans="1:20" s="184" customFormat="1" ht="42" customHeight="1">
      <c r="A89" s="235"/>
      <c r="B89" s="241"/>
      <c r="C89" s="119" t="s">
        <v>93</v>
      </c>
      <c r="D89" s="242"/>
      <c r="E89" s="121" t="s">
        <v>79</v>
      </c>
      <c r="F89" s="145" t="s">
        <v>94</v>
      </c>
      <c r="G89" s="146"/>
      <c r="H89" s="147"/>
      <c r="I89" s="243">
        <f>I76/I56*9/340</f>
        <v>3.5107939181701315</v>
      </c>
      <c r="J89" s="244"/>
      <c r="K89" s="245"/>
      <c r="L89" s="237"/>
      <c r="M89" s="237"/>
      <c r="N89" s="237"/>
      <c r="O89" s="243">
        <f>O76/O56*9/340</f>
        <v>3.546042227821705</v>
      </c>
      <c r="P89" s="244"/>
      <c r="Q89" s="245"/>
      <c r="R89" s="246">
        <v>0</v>
      </c>
      <c r="S89" s="247"/>
      <c r="T89" s="248"/>
    </row>
    <row r="90" spans="1:20" s="184" customFormat="1" ht="32.25" customHeight="1">
      <c r="A90" s="235"/>
      <c r="B90" s="241"/>
      <c r="C90" s="119" t="s">
        <v>95</v>
      </c>
      <c r="D90" s="242"/>
      <c r="E90" s="121" t="s">
        <v>79</v>
      </c>
      <c r="F90" s="145" t="s">
        <v>96</v>
      </c>
      <c r="G90" s="146"/>
      <c r="H90" s="147"/>
      <c r="I90" s="243">
        <f>I77/I55/252*6</f>
        <v>34.013605442176875</v>
      </c>
      <c r="J90" s="244"/>
      <c r="K90" s="245"/>
      <c r="L90" s="237"/>
      <c r="M90" s="237"/>
      <c r="N90" s="237"/>
      <c r="O90" s="243">
        <f>O77/O55/252*6</f>
        <v>31.34404761904762</v>
      </c>
      <c r="P90" s="244"/>
      <c r="Q90" s="245"/>
      <c r="R90" s="246">
        <f>O90-I90</f>
        <v>-2.6695578231292565</v>
      </c>
      <c r="S90" s="247"/>
      <c r="T90" s="248"/>
    </row>
    <row r="91" spans="1:20" s="184" customFormat="1" ht="21" customHeight="1">
      <c r="A91" s="235"/>
      <c r="B91" s="241"/>
      <c r="C91" s="119" t="s">
        <v>97</v>
      </c>
      <c r="D91" s="242"/>
      <c r="E91" s="121" t="s">
        <v>98</v>
      </c>
      <c r="F91" s="145" t="s">
        <v>99</v>
      </c>
      <c r="G91" s="146"/>
      <c r="H91" s="147"/>
      <c r="I91" s="135">
        <f>I61/I53/12*1000</f>
        <v>2876.7798085291556</v>
      </c>
      <c r="J91" s="136"/>
      <c r="K91" s="137"/>
      <c r="L91" s="237"/>
      <c r="M91" s="237"/>
      <c r="N91" s="237"/>
      <c r="O91" s="135">
        <f>O61/O53/12*1000</f>
        <v>2961.0118247782857</v>
      </c>
      <c r="P91" s="136"/>
      <c r="Q91" s="137"/>
      <c r="R91" s="238">
        <f>O91-I91</f>
        <v>84.23201624913008</v>
      </c>
      <c r="S91" s="239"/>
      <c r="T91" s="240"/>
    </row>
    <row r="92" spans="1:20" s="184" customFormat="1" ht="33" customHeight="1">
      <c r="A92" s="235"/>
      <c r="B92" s="241"/>
      <c r="C92" s="249" t="s">
        <v>100</v>
      </c>
      <c r="D92" s="250"/>
      <c r="E92" s="251" t="s">
        <v>98</v>
      </c>
      <c r="F92" s="122" t="s">
        <v>99</v>
      </c>
      <c r="G92" s="123"/>
      <c r="H92" s="124"/>
      <c r="I92" s="252">
        <f>I62/I54/12*1000</f>
        <v>3871.9707618779876</v>
      </c>
      <c r="J92" s="253"/>
      <c r="K92" s="254"/>
      <c r="L92" s="237"/>
      <c r="M92" s="237"/>
      <c r="N92" s="237"/>
      <c r="O92" s="252">
        <f>O62/O54/12*1000</f>
        <v>4012.937062937063</v>
      </c>
      <c r="P92" s="253"/>
      <c r="Q92" s="254"/>
      <c r="R92" s="255">
        <f>O92-I92</f>
        <v>140.96630105907525</v>
      </c>
      <c r="S92" s="256"/>
      <c r="T92" s="257"/>
    </row>
    <row r="93" spans="1:20" ht="12.75" customHeight="1">
      <c r="A93" s="236"/>
      <c r="B93" s="241"/>
      <c r="C93" s="185" t="s">
        <v>72</v>
      </c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7"/>
    </row>
    <row r="94" spans="1:20" s="259" customFormat="1" ht="14.25" customHeight="1">
      <c r="A94" s="258"/>
      <c r="B94" s="241"/>
      <c r="C94" s="188" t="s">
        <v>139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90"/>
    </row>
    <row r="95" spans="1:20" s="259" customFormat="1" ht="14.25" customHeight="1">
      <c r="A95" s="260"/>
      <c r="B95" s="241"/>
      <c r="C95" s="261" t="s">
        <v>140</v>
      </c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3"/>
    </row>
    <row r="96" spans="1:20" s="259" customFormat="1" ht="14.25" customHeight="1">
      <c r="A96" s="260"/>
      <c r="B96" s="241"/>
      <c r="C96" s="264" t="s">
        <v>141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7" spans="1:20" s="259" customFormat="1" ht="15.75" customHeight="1">
      <c r="A97" s="260"/>
      <c r="B97" s="241"/>
      <c r="C97" s="264" t="s">
        <v>142</v>
      </c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1"/>
    </row>
    <row r="98" spans="1:20" s="184" customFormat="1" ht="15" customHeight="1">
      <c r="A98" s="235">
        <v>4</v>
      </c>
      <c r="B98" s="241"/>
      <c r="C98" s="265" t="s">
        <v>143</v>
      </c>
      <c r="D98" s="266"/>
      <c r="E98" s="266"/>
      <c r="F98" s="266"/>
      <c r="G98" s="266"/>
      <c r="H98" s="267"/>
      <c r="I98" s="125"/>
      <c r="J98" s="126"/>
      <c r="K98" s="127"/>
      <c r="L98" s="237"/>
      <c r="M98" s="237"/>
      <c r="N98" s="237"/>
      <c r="O98" s="125"/>
      <c r="P98" s="126"/>
      <c r="Q98" s="127"/>
      <c r="R98" s="246"/>
      <c r="S98" s="165"/>
      <c r="T98" s="166"/>
    </row>
    <row r="99" spans="1:20" s="184" customFormat="1" ht="21" customHeight="1">
      <c r="A99" s="235"/>
      <c r="B99" s="241"/>
      <c r="C99" s="119" t="s">
        <v>101</v>
      </c>
      <c r="D99" s="242"/>
      <c r="E99" s="121" t="s">
        <v>102</v>
      </c>
      <c r="F99" s="145" t="s">
        <v>103</v>
      </c>
      <c r="G99" s="146"/>
      <c r="H99" s="147"/>
      <c r="I99" s="268"/>
      <c r="J99" s="269"/>
      <c r="K99" s="270"/>
      <c r="L99" s="237"/>
      <c r="M99" s="237"/>
      <c r="N99" s="237"/>
      <c r="O99" s="268"/>
      <c r="P99" s="269"/>
      <c r="Q99" s="270"/>
      <c r="R99" s="268"/>
      <c r="S99" s="269"/>
      <c r="T99" s="270"/>
    </row>
    <row r="100" spans="1:20" s="184" customFormat="1" ht="22.5" customHeight="1">
      <c r="A100" s="235"/>
      <c r="B100" s="241"/>
      <c r="C100" s="119" t="s">
        <v>104</v>
      </c>
      <c r="D100" s="242"/>
      <c r="E100" s="121" t="s">
        <v>102</v>
      </c>
      <c r="F100" s="145" t="s">
        <v>103</v>
      </c>
      <c r="G100" s="146"/>
      <c r="H100" s="147"/>
      <c r="I100" s="268"/>
      <c r="J100" s="269"/>
      <c r="K100" s="270"/>
      <c r="L100" s="237"/>
      <c r="M100" s="237"/>
      <c r="N100" s="237"/>
      <c r="O100" s="268"/>
      <c r="P100" s="269"/>
      <c r="Q100" s="270"/>
      <c r="R100" s="268"/>
      <c r="S100" s="269"/>
      <c r="T100" s="270"/>
    </row>
    <row r="101" spans="1:20" s="184" customFormat="1" ht="21.75" customHeight="1">
      <c r="A101" s="235"/>
      <c r="B101" s="241"/>
      <c r="C101" s="119" t="s">
        <v>105</v>
      </c>
      <c r="D101" s="242"/>
      <c r="E101" s="121" t="s">
        <v>102</v>
      </c>
      <c r="F101" s="145" t="s">
        <v>103</v>
      </c>
      <c r="G101" s="146"/>
      <c r="H101" s="147"/>
      <c r="I101" s="125">
        <v>1</v>
      </c>
      <c r="J101" s="126"/>
      <c r="K101" s="127"/>
      <c r="L101" s="237"/>
      <c r="M101" s="237"/>
      <c r="N101" s="237"/>
      <c r="O101" s="125">
        <v>1</v>
      </c>
      <c r="P101" s="126"/>
      <c r="Q101" s="127"/>
      <c r="R101" s="271">
        <f>O101-I101</f>
        <v>0</v>
      </c>
      <c r="S101" s="272"/>
      <c r="T101" s="273"/>
    </row>
    <row r="102" spans="1:20" s="184" customFormat="1" ht="14.25" customHeight="1">
      <c r="A102" s="274"/>
      <c r="B102" s="241"/>
      <c r="C102" s="249" t="s">
        <v>106</v>
      </c>
      <c r="D102" s="250"/>
      <c r="E102" s="251" t="s">
        <v>102</v>
      </c>
      <c r="F102" s="122" t="s">
        <v>103</v>
      </c>
      <c r="G102" s="123"/>
      <c r="H102" s="124"/>
      <c r="I102" s="125">
        <v>-1</v>
      </c>
      <c r="J102" s="126"/>
      <c r="K102" s="127"/>
      <c r="L102" s="237"/>
      <c r="M102" s="237"/>
      <c r="N102" s="237"/>
      <c r="O102" s="125">
        <v>-1</v>
      </c>
      <c r="P102" s="126"/>
      <c r="Q102" s="127"/>
      <c r="R102" s="271">
        <f>O102-I102</f>
        <v>0</v>
      </c>
      <c r="S102" s="272"/>
      <c r="T102" s="273"/>
    </row>
    <row r="103" spans="1:20" ht="12.75" customHeight="1">
      <c r="A103" s="235"/>
      <c r="B103" s="241"/>
      <c r="C103" s="275" t="s">
        <v>72</v>
      </c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7"/>
    </row>
    <row r="104" spans="1:20" s="184" customFormat="1" ht="14.25" customHeight="1">
      <c r="A104" s="235"/>
      <c r="B104" s="241"/>
      <c r="C104" s="145" t="s">
        <v>107</v>
      </c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7"/>
    </row>
    <row r="105" spans="1:20" s="184" customFormat="1" ht="14.25" customHeight="1">
      <c r="A105" s="278"/>
      <c r="B105" s="241"/>
      <c r="C105" s="279" t="s">
        <v>108</v>
      </c>
      <c r="D105" s="280"/>
      <c r="E105" s="281"/>
      <c r="F105" s="282"/>
      <c r="G105" s="283"/>
      <c r="H105" s="284"/>
      <c r="I105" s="285"/>
      <c r="J105" s="286"/>
      <c r="K105" s="287"/>
      <c r="L105" s="288"/>
      <c r="M105" s="288"/>
      <c r="N105" s="288"/>
      <c r="O105" s="285"/>
      <c r="P105" s="286"/>
      <c r="Q105" s="287"/>
      <c r="R105" s="285"/>
      <c r="S105" s="286"/>
      <c r="T105" s="287"/>
    </row>
    <row r="106" spans="1:20" s="184" customFormat="1" ht="14.25" customHeight="1">
      <c r="A106" s="278"/>
      <c r="B106" s="241"/>
      <c r="C106" s="279" t="s">
        <v>43</v>
      </c>
      <c r="D106" s="280"/>
      <c r="E106" s="289"/>
      <c r="F106" s="282"/>
      <c r="G106" s="283"/>
      <c r="H106" s="284"/>
      <c r="I106" s="285"/>
      <c r="J106" s="286"/>
      <c r="K106" s="287"/>
      <c r="L106" s="288"/>
      <c r="M106" s="288"/>
      <c r="N106" s="288"/>
      <c r="O106" s="285"/>
      <c r="P106" s="286"/>
      <c r="Q106" s="287"/>
      <c r="R106" s="285"/>
      <c r="S106" s="286"/>
      <c r="T106" s="287"/>
    </row>
    <row r="107" spans="1:20" s="184" customFormat="1" ht="14.25" customHeight="1">
      <c r="A107" s="278"/>
      <c r="B107" s="241"/>
      <c r="C107" s="279" t="s">
        <v>42</v>
      </c>
      <c r="D107" s="280"/>
      <c r="E107" s="289"/>
      <c r="F107" s="282"/>
      <c r="G107" s="283"/>
      <c r="H107" s="284"/>
      <c r="I107" s="285"/>
      <c r="J107" s="286"/>
      <c r="K107" s="287"/>
      <c r="L107" s="288"/>
      <c r="M107" s="288"/>
      <c r="N107" s="288"/>
      <c r="O107" s="285"/>
      <c r="P107" s="286"/>
      <c r="Q107" s="287"/>
      <c r="R107" s="285"/>
      <c r="S107" s="286"/>
      <c r="T107" s="287"/>
    </row>
    <row r="108" spans="1:20" s="184" customFormat="1" ht="14.25" customHeight="1">
      <c r="A108" s="278"/>
      <c r="B108" s="241"/>
      <c r="C108" s="279" t="s">
        <v>109</v>
      </c>
      <c r="D108" s="280"/>
      <c r="E108" s="289"/>
      <c r="F108" s="282"/>
      <c r="G108" s="283"/>
      <c r="H108" s="284"/>
      <c r="I108" s="285"/>
      <c r="J108" s="286"/>
      <c r="K108" s="287"/>
      <c r="L108" s="288"/>
      <c r="M108" s="288"/>
      <c r="N108" s="288"/>
      <c r="O108" s="285"/>
      <c r="P108" s="286"/>
      <c r="Q108" s="287"/>
      <c r="R108" s="285"/>
      <c r="S108" s="286"/>
      <c r="T108" s="287"/>
    </row>
    <row r="109" spans="1:20" s="184" customFormat="1" ht="14.25" customHeight="1">
      <c r="A109" s="278"/>
      <c r="B109" s="258"/>
      <c r="C109" s="279" t="s">
        <v>43</v>
      </c>
      <c r="D109" s="280"/>
      <c r="E109" s="289"/>
      <c r="F109" s="282"/>
      <c r="G109" s="283"/>
      <c r="H109" s="284"/>
      <c r="I109" s="285"/>
      <c r="J109" s="286"/>
      <c r="K109" s="287"/>
      <c r="L109" s="288"/>
      <c r="M109" s="288"/>
      <c r="N109" s="288"/>
      <c r="O109" s="285"/>
      <c r="P109" s="286"/>
      <c r="Q109" s="287"/>
      <c r="R109" s="285"/>
      <c r="S109" s="286"/>
      <c r="T109" s="287"/>
    </row>
    <row r="110" spans="1:4" s="184" customFormat="1" ht="10.5" customHeight="1">
      <c r="A110" s="290"/>
      <c r="B110" s="290"/>
      <c r="C110" s="291"/>
      <c r="D110" s="292"/>
    </row>
    <row r="111" spans="1:4" s="184" customFormat="1" ht="10.5" customHeight="1">
      <c r="A111" s="290"/>
      <c r="B111" s="290"/>
      <c r="C111" s="292"/>
      <c r="D111" s="292"/>
    </row>
    <row r="112" spans="1:17" s="184" customFormat="1" ht="20.25" customHeight="1">
      <c r="A112" s="293">
        <v>8</v>
      </c>
      <c r="B112" s="294" t="s">
        <v>144</v>
      </c>
      <c r="C112" s="294"/>
      <c r="D112" s="294"/>
      <c r="E112" s="294"/>
      <c r="F112" s="294"/>
      <c r="G112" s="294"/>
      <c r="H112" s="294"/>
      <c r="I112" s="295"/>
      <c r="J112" s="295"/>
      <c r="K112" s="295"/>
      <c r="L112" s="295"/>
      <c r="M112" s="295"/>
      <c r="N112" s="295"/>
      <c r="O112" s="295"/>
      <c r="P112" s="295"/>
      <c r="Q112" s="295"/>
    </row>
    <row r="113" spans="1:20" s="184" customFormat="1" ht="12.75">
      <c r="A113" s="290"/>
      <c r="B113" s="290"/>
      <c r="T113" s="296" t="s">
        <v>19</v>
      </c>
    </row>
    <row r="114" spans="1:20" s="184" customFormat="1" ht="25.5" customHeight="1">
      <c r="A114" s="297" t="s">
        <v>110</v>
      </c>
      <c r="B114" s="298" t="s">
        <v>111</v>
      </c>
      <c r="C114" s="299"/>
      <c r="D114" s="300"/>
      <c r="E114" s="301" t="s">
        <v>29</v>
      </c>
      <c r="F114" s="302" t="s">
        <v>112</v>
      </c>
      <c r="G114" s="303"/>
      <c r="H114" s="304"/>
      <c r="I114" s="302" t="s">
        <v>113</v>
      </c>
      <c r="J114" s="303"/>
      <c r="K114" s="304"/>
      <c r="L114" s="167"/>
      <c r="M114" s="167"/>
      <c r="N114" s="167"/>
      <c r="O114" s="305" t="s">
        <v>114</v>
      </c>
      <c r="P114" s="305"/>
      <c r="Q114" s="305"/>
      <c r="R114" s="305" t="s">
        <v>115</v>
      </c>
      <c r="S114" s="305"/>
      <c r="T114" s="305"/>
    </row>
    <row r="115" spans="1:20" s="184" customFormat="1" ht="22.5" customHeight="1">
      <c r="A115" s="297"/>
      <c r="B115" s="306"/>
      <c r="C115" s="307"/>
      <c r="D115" s="308"/>
      <c r="E115" s="309"/>
      <c r="F115" s="310" t="s">
        <v>23</v>
      </c>
      <c r="G115" s="310" t="s">
        <v>24</v>
      </c>
      <c r="H115" s="310" t="s">
        <v>25</v>
      </c>
      <c r="I115" s="310" t="s">
        <v>23</v>
      </c>
      <c r="J115" s="310" t="s">
        <v>24</v>
      </c>
      <c r="K115" s="310" t="s">
        <v>25</v>
      </c>
      <c r="L115" s="310" t="s">
        <v>24</v>
      </c>
      <c r="M115" s="310" t="s">
        <v>25</v>
      </c>
      <c r="N115" s="310" t="s">
        <v>23</v>
      </c>
      <c r="O115" s="310" t="s">
        <v>23</v>
      </c>
      <c r="P115" s="310" t="s">
        <v>24</v>
      </c>
      <c r="Q115" s="310" t="s">
        <v>25</v>
      </c>
      <c r="R115" s="310" t="s">
        <v>23</v>
      </c>
      <c r="S115" s="310" t="s">
        <v>24</v>
      </c>
      <c r="T115" s="310" t="s">
        <v>25</v>
      </c>
    </row>
    <row r="116" spans="1:20" s="313" customFormat="1" ht="12" customHeight="1">
      <c r="A116" s="311">
        <v>1</v>
      </c>
      <c r="B116" s="229">
        <v>2</v>
      </c>
      <c r="C116" s="230"/>
      <c r="D116" s="231"/>
      <c r="E116" s="178">
        <v>3</v>
      </c>
      <c r="F116" s="312">
        <v>4</v>
      </c>
      <c r="G116" s="312">
        <v>5</v>
      </c>
      <c r="H116" s="312">
        <v>6</v>
      </c>
      <c r="I116" s="312">
        <v>7</v>
      </c>
      <c r="J116" s="312">
        <v>8</v>
      </c>
      <c r="K116" s="312">
        <v>9</v>
      </c>
      <c r="L116" s="178">
        <v>12</v>
      </c>
      <c r="M116" s="312"/>
      <c r="N116" s="312"/>
      <c r="O116" s="312">
        <v>10</v>
      </c>
      <c r="P116" s="312">
        <v>11</v>
      </c>
      <c r="Q116" s="312">
        <v>12</v>
      </c>
      <c r="R116" s="312">
        <v>13</v>
      </c>
      <c r="S116" s="312">
        <v>14</v>
      </c>
      <c r="T116" s="312">
        <v>15</v>
      </c>
    </row>
    <row r="117" spans="1:20" s="313" customFormat="1" ht="12" customHeight="1">
      <c r="A117" s="311"/>
      <c r="B117" s="314" t="s">
        <v>41</v>
      </c>
      <c r="C117" s="315"/>
      <c r="D117" s="316"/>
      <c r="E117" s="178"/>
      <c r="F117" s="312"/>
      <c r="G117" s="312"/>
      <c r="H117" s="312"/>
      <c r="I117" s="312"/>
      <c r="J117" s="312"/>
      <c r="K117" s="312"/>
      <c r="L117" s="178"/>
      <c r="M117" s="312"/>
      <c r="N117" s="312"/>
      <c r="O117" s="312"/>
      <c r="P117" s="312"/>
      <c r="Q117" s="312"/>
      <c r="R117" s="312"/>
      <c r="S117" s="312"/>
      <c r="T117" s="312"/>
    </row>
    <row r="118" spans="1:20" s="313" customFormat="1" ht="12" customHeight="1">
      <c r="A118" s="311"/>
      <c r="B118" s="314" t="s">
        <v>116</v>
      </c>
      <c r="C118" s="315"/>
      <c r="D118" s="316"/>
      <c r="E118" s="178"/>
      <c r="F118" s="312"/>
      <c r="G118" s="312"/>
      <c r="H118" s="312"/>
      <c r="I118" s="312"/>
      <c r="J118" s="312"/>
      <c r="K118" s="312"/>
      <c r="L118" s="178"/>
      <c r="M118" s="312"/>
      <c r="N118" s="312"/>
      <c r="O118" s="312"/>
      <c r="P118" s="312"/>
      <c r="Q118" s="312"/>
      <c r="R118" s="312"/>
      <c r="S118" s="312"/>
      <c r="T118" s="312"/>
    </row>
    <row r="119" spans="1:20" s="184" customFormat="1" ht="12.75" customHeight="1">
      <c r="A119" s="317"/>
      <c r="B119" s="318" t="s">
        <v>117</v>
      </c>
      <c r="C119" s="319"/>
      <c r="D119" s="320"/>
      <c r="E119" s="321"/>
      <c r="F119" s="322"/>
      <c r="G119" s="323"/>
      <c r="H119" s="322"/>
      <c r="I119" s="322"/>
      <c r="J119" s="323"/>
      <c r="K119" s="322"/>
      <c r="L119" s="321"/>
      <c r="M119" s="324"/>
      <c r="N119" s="324"/>
      <c r="O119" s="324"/>
      <c r="P119" s="324"/>
      <c r="Q119" s="324"/>
      <c r="R119" s="325"/>
      <c r="S119" s="325"/>
      <c r="T119" s="325"/>
    </row>
    <row r="120" spans="1:20" s="184" customFormat="1" ht="12.75" customHeight="1">
      <c r="A120" s="317"/>
      <c r="B120" s="318" t="s">
        <v>118</v>
      </c>
      <c r="C120" s="319"/>
      <c r="D120" s="320"/>
      <c r="E120" s="321"/>
      <c r="F120" s="323" t="s">
        <v>119</v>
      </c>
      <c r="G120" s="323"/>
      <c r="H120" s="326"/>
      <c r="I120" s="323" t="s">
        <v>119</v>
      </c>
      <c r="J120" s="323"/>
      <c r="K120" s="326"/>
      <c r="L120" s="321"/>
      <c r="M120" s="324"/>
      <c r="N120" s="324"/>
      <c r="O120" s="323" t="s">
        <v>119</v>
      </c>
      <c r="P120" s="324"/>
      <c r="Q120" s="324"/>
      <c r="R120" s="327" t="s">
        <v>119</v>
      </c>
      <c r="S120" s="325"/>
      <c r="T120" s="325"/>
    </row>
    <row r="121" spans="1:20" s="184" customFormat="1" ht="12.75" customHeight="1">
      <c r="A121" s="317"/>
      <c r="B121" s="318" t="s">
        <v>43</v>
      </c>
      <c r="C121" s="319"/>
      <c r="D121" s="320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</row>
    <row r="122" spans="1:20" s="184" customFormat="1" ht="12.75" customHeight="1">
      <c r="A122" s="317"/>
      <c r="B122" s="328" t="s">
        <v>120</v>
      </c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30"/>
    </row>
    <row r="123" spans="1:20" s="184" customFormat="1" ht="12.75" customHeight="1">
      <c r="A123" s="317"/>
      <c r="B123" s="318" t="s">
        <v>121</v>
      </c>
      <c r="C123" s="319"/>
      <c r="D123" s="320"/>
      <c r="E123" s="321"/>
      <c r="F123" s="322"/>
      <c r="G123" s="322"/>
      <c r="H123" s="322"/>
      <c r="I123" s="322"/>
      <c r="J123" s="322"/>
      <c r="K123" s="322"/>
      <c r="L123" s="321"/>
      <c r="M123" s="324"/>
      <c r="N123" s="324"/>
      <c r="O123" s="324"/>
      <c r="P123" s="324"/>
      <c r="Q123" s="324"/>
      <c r="R123" s="325"/>
      <c r="S123" s="325"/>
      <c r="T123" s="325"/>
    </row>
    <row r="124" spans="1:20" s="184" customFormat="1" ht="12.75" customHeight="1">
      <c r="A124" s="317"/>
      <c r="B124" s="318" t="s">
        <v>43</v>
      </c>
      <c r="C124" s="319"/>
      <c r="D124" s="320"/>
      <c r="E124" s="321"/>
      <c r="F124" s="322"/>
      <c r="G124" s="322"/>
      <c r="H124" s="322"/>
      <c r="I124" s="322"/>
      <c r="J124" s="322"/>
      <c r="K124" s="322"/>
      <c r="L124" s="321"/>
      <c r="M124" s="324"/>
      <c r="N124" s="324"/>
      <c r="O124" s="324"/>
      <c r="P124" s="324"/>
      <c r="Q124" s="324"/>
      <c r="R124" s="325"/>
      <c r="S124" s="325"/>
      <c r="T124" s="325"/>
    </row>
    <row r="125" spans="1:20" s="184" customFormat="1" ht="12.75" customHeight="1">
      <c r="A125" s="317"/>
      <c r="B125" s="318" t="s">
        <v>44</v>
      </c>
      <c r="C125" s="319"/>
      <c r="D125" s="320"/>
      <c r="E125" s="321"/>
      <c r="F125" s="323"/>
      <c r="G125" s="323"/>
      <c r="H125" s="323"/>
      <c r="I125" s="323"/>
      <c r="J125" s="323"/>
      <c r="K125" s="323"/>
      <c r="L125" s="321"/>
      <c r="M125" s="324"/>
      <c r="N125" s="324"/>
      <c r="O125" s="324"/>
      <c r="P125" s="324"/>
      <c r="Q125" s="324"/>
      <c r="R125" s="325"/>
      <c r="S125" s="325"/>
      <c r="T125" s="325"/>
    </row>
    <row r="126" spans="1:17" s="184" customFormat="1" ht="6" customHeight="1">
      <c r="A126" s="331"/>
      <c r="B126" s="331"/>
      <c r="C126" s="332"/>
      <c r="D126" s="332"/>
      <c r="E126" s="332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</row>
    <row r="127" spans="1:17" s="184" customFormat="1" ht="27" customHeight="1">
      <c r="A127" s="290"/>
      <c r="B127" s="290"/>
      <c r="C127" s="334" t="s">
        <v>145</v>
      </c>
      <c r="D127" s="335"/>
      <c r="E127" s="335"/>
      <c r="F127" s="335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</row>
    <row r="128" spans="1:17" s="184" customFormat="1" ht="19.5" customHeight="1">
      <c r="A128" s="290"/>
      <c r="B128" s="290"/>
      <c r="C128" s="334" t="s">
        <v>146</v>
      </c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</row>
    <row r="129" spans="1:17" s="184" customFormat="1" ht="38.25" customHeight="1">
      <c r="A129" s="290"/>
      <c r="B129" s="290"/>
      <c r="C129" s="336" t="s">
        <v>147</v>
      </c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</row>
    <row r="130" spans="1:17" s="184" customFormat="1" ht="24.75" customHeight="1">
      <c r="A130" s="290"/>
      <c r="B130" s="290"/>
      <c r="C130" s="338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</row>
    <row r="131" spans="2:17" ht="15.75">
      <c r="B131" s="15" t="s">
        <v>122</v>
      </c>
      <c r="C131" s="3"/>
      <c r="D131" s="3"/>
      <c r="L131" s="340"/>
      <c r="M131" s="340"/>
      <c r="O131" s="341" t="s">
        <v>123</v>
      </c>
      <c r="P131" s="341"/>
      <c r="Q131" s="341"/>
    </row>
    <row r="132" spans="2:17" ht="14.25" customHeight="1">
      <c r="B132" s="15" t="s">
        <v>124</v>
      </c>
      <c r="C132" s="3"/>
      <c r="D132" s="3"/>
      <c r="L132" s="342" t="s">
        <v>125</v>
      </c>
      <c r="M132" s="342"/>
      <c r="O132" s="342" t="s">
        <v>126</v>
      </c>
      <c r="P132" s="342"/>
      <c r="Q132" s="342"/>
    </row>
    <row r="133" spans="1:17" s="184" customFormat="1" ht="12.75">
      <c r="A133" s="290"/>
      <c r="B133" s="290"/>
      <c r="O133" s="343"/>
      <c r="P133" s="343"/>
      <c r="Q133" s="343"/>
    </row>
    <row r="134" spans="1:17" s="184" customFormat="1" ht="15.75">
      <c r="A134" s="290"/>
      <c r="B134" s="290"/>
      <c r="C134" s="344"/>
      <c r="O134" s="345"/>
      <c r="P134" s="345"/>
      <c r="Q134" s="345"/>
    </row>
    <row r="135" spans="1:17" s="184" customFormat="1" ht="15.75" customHeight="1">
      <c r="A135" s="290"/>
      <c r="B135" s="346" t="s">
        <v>127</v>
      </c>
      <c r="C135" s="346"/>
      <c r="D135" s="346"/>
      <c r="E135" s="346"/>
      <c r="L135" s="347"/>
      <c r="M135" s="347"/>
      <c r="O135" s="348" t="s">
        <v>128</v>
      </c>
      <c r="P135" s="348"/>
      <c r="Q135" s="348"/>
    </row>
    <row r="136" spans="1:17" s="184" customFormat="1" ht="12.75" customHeight="1">
      <c r="A136" s="290"/>
      <c r="B136" s="346"/>
      <c r="C136" s="346"/>
      <c r="D136" s="346"/>
      <c r="E136" s="346"/>
      <c r="L136" s="349" t="s">
        <v>125</v>
      </c>
      <c r="M136" s="349"/>
      <c r="O136" s="349" t="s">
        <v>126</v>
      </c>
      <c r="P136" s="349"/>
      <c r="Q136" s="349"/>
    </row>
  </sheetData>
  <mergeCells count="324">
    <mergeCell ref="B135:E136"/>
    <mergeCell ref="B50:B84"/>
    <mergeCell ref="B85:B109"/>
    <mergeCell ref="B116:D116"/>
    <mergeCell ref="B119:D119"/>
    <mergeCell ref="B120:D120"/>
    <mergeCell ref="B121:D121"/>
    <mergeCell ref="B122:T122"/>
    <mergeCell ref="R100:T100"/>
    <mergeCell ref="R101:T101"/>
    <mergeCell ref="R108:T108"/>
    <mergeCell ref="F106:H106"/>
    <mergeCell ref="F107:H107"/>
    <mergeCell ref="F108:H108"/>
    <mergeCell ref="O108:Q108"/>
    <mergeCell ref="R106:T106"/>
    <mergeCell ref="R107:T107"/>
    <mergeCell ref="B124:D124"/>
    <mergeCell ref="B125:D125"/>
    <mergeCell ref="A40:H40"/>
    <mergeCell ref="A44:H44"/>
    <mergeCell ref="B112:H112"/>
    <mergeCell ref="B123:D123"/>
    <mergeCell ref="C108:D108"/>
    <mergeCell ref="F100:H100"/>
    <mergeCell ref="C101:D101"/>
    <mergeCell ref="F102:H102"/>
    <mergeCell ref="I88:K88"/>
    <mergeCell ref="B35:T35"/>
    <mergeCell ref="A41:H41"/>
    <mergeCell ref="A42:H42"/>
    <mergeCell ref="A43:H43"/>
    <mergeCell ref="O49:Q49"/>
    <mergeCell ref="R49:T49"/>
    <mergeCell ref="R50:T50"/>
    <mergeCell ref="R51:T51"/>
    <mergeCell ref="R52:T52"/>
    <mergeCell ref="R102:T102"/>
    <mergeCell ref="R84:T84"/>
    <mergeCell ref="R85:T85"/>
    <mergeCell ref="R86:T86"/>
    <mergeCell ref="R92:T92"/>
    <mergeCell ref="R109:T109"/>
    <mergeCell ref="C103:T103"/>
    <mergeCell ref="C104:T104"/>
    <mergeCell ref="I105:K105"/>
    <mergeCell ref="O105:Q105"/>
    <mergeCell ref="R105:T105"/>
    <mergeCell ref="C105:D105"/>
    <mergeCell ref="I109:K109"/>
    <mergeCell ref="O106:Q106"/>
    <mergeCell ref="O107:Q107"/>
    <mergeCell ref="O109:Q109"/>
    <mergeCell ref="I106:K106"/>
    <mergeCell ref="I107:K107"/>
    <mergeCell ref="I108:K108"/>
    <mergeCell ref="L132:M132"/>
    <mergeCell ref="O132:Q132"/>
    <mergeCell ref="L135:M135"/>
    <mergeCell ref="O135:Q135"/>
    <mergeCell ref="L136:M136"/>
    <mergeCell ref="O136:Q136"/>
    <mergeCell ref="C109:D109"/>
    <mergeCell ref="C127:Q127"/>
    <mergeCell ref="C128:Q128"/>
    <mergeCell ref="F109:H109"/>
    <mergeCell ref="O114:Q114"/>
    <mergeCell ref="F114:H114"/>
    <mergeCell ref="E114:E115"/>
    <mergeCell ref="L131:M131"/>
    <mergeCell ref="P1:V3"/>
    <mergeCell ref="P4:V4"/>
    <mergeCell ref="P5:V5"/>
    <mergeCell ref="P6:V6"/>
    <mergeCell ref="R114:T114"/>
    <mergeCell ref="R99:T99"/>
    <mergeCell ref="C93:T93"/>
    <mergeCell ref="C98:H98"/>
    <mergeCell ref="C99:D99"/>
    <mergeCell ref="I101:K101"/>
    <mergeCell ref="C102:D102"/>
    <mergeCell ref="I100:K100"/>
    <mergeCell ref="F101:H101"/>
    <mergeCell ref="C100:D100"/>
    <mergeCell ref="O131:Q131"/>
    <mergeCell ref="C129:Q129"/>
    <mergeCell ref="O102:Q102"/>
    <mergeCell ref="B114:D115"/>
    <mergeCell ref="F105:H105"/>
    <mergeCell ref="B117:D117"/>
    <mergeCell ref="B118:D118"/>
    <mergeCell ref="C106:D106"/>
    <mergeCell ref="C107:D107"/>
    <mergeCell ref="I102:K102"/>
    <mergeCell ref="F99:H99"/>
    <mergeCell ref="R90:T90"/>
    <mergeCell ref="R91:T91"/>
    <mergeCell ref="O92:Q92"/>
    <mergeCell ref="R98:T98"/>
    <mergeCell ref="C95:T95"/>
    <mergeCell ref="C97:T97"/>
    <mergeCell ref="C96:T96"/>
    <mergeCell ref="F92:H92"/>
    <mergeCell ref="I98:K98"/>
    <mergeCell ref="I89:K89"/>
    <mergeCell ref="I90:K90"/>
    <mergeCell ref="C79:T79"/>
    <mergeCell ref="C80:T80"/>
    <mergeCell ref="O88:Q88"/>
    <mergeCell ref="O89:Q89"/>
    <mergeCell ref="O90:Q90"/>
    <mergeCell ref="C82:T82"/>
    <mergeCell ref="I86:K86"/>
    <mergeCell ref="I87:K87"/>
    <mergeCell ref="R53:T53"/>
    <mergeCell ref="I76:K76"/>
    <mergeCell ref="C78:T78"/>
    <mergeCell ref="O77:Q77"/>
    <mergeCell ref="C75:D75"/>
    <mergeCell ref="C77:D77"/>
    <mergeCell ref="I75:K75"/>
    <mergeCell ref="F75:H77"/>
    <mergeCell ref="R62:T62"/>
    <mergeCell ref="R73:T73"/>
    <mergeCell ref="O91:Q91"/>
    <mergeCell ref="R87:T87"/>
    <mergeCell ref="R88:T88"/>
    <mergeCell ref="R89:T89"/>
    <mergeCell ref="R83:T83"/>
    <mergeCell ref="R54:T54"/>
    <mergeCell ref="R55:T55"/>
    <mergeCell ref="R56:T56"/>
    <mergeCell ref="R57:T57"/>
    <mergeCell ref="R58:T58"/>
    <mergeCell ref="R59:T59"/>
    <mergeCell ref="R60:T60"/>
    <mergeCell ref="R61:T61"/>
    <mergeCell ref="C81:T81"/>
    <mergeCell ref="O73:Q73"/>
    <mergeCell ref="O58:Q58"/>
    <mergeCell ref="O59:Q59"/>
    <mergeCell ref="O60:Q60"/>
    <mergeCell ref="O61:Q61"/>
    <mergeCell ref="O62:Q62"/>
    <mergeCell ref="O72:Q72"/>
    <mergeCell ref="O51:Q51"/>
    <mergeCell ref="O52:Q52"/>
    <mergeCell ref="O53:Q53"/>
    <mergeCell ref="A114:A115"/>
    <mergeCell ref="I114:K114"/>
    <mergeCell ref="O98:Q98"/>
    <mergeCell ref="O99:Q99"/>
    <mergeCell ref="O100:Q100"/>
    <mergeCell ref="O101:Q101"/>
    <mergeCell ref="I99:K99"/>
    <mergeCell ref="O54:Q54"/>
    <mergeCell ref="O55:Q55"/>
    <mergeCell ref="O56:Q56"/>
    <mergeCell ref="O57:Q57"/>
    <mergeCell ref="O86:Q86"/>
    <mergeCell ref="O87:Q87"/>
    <mergeCell ref="C83:H83"/>
    <mergeCell ref="O84:Q84"/>
    <mergeCell ref="O85:Q85"/>
    <mergeCell ref="I85:K85"/>
    <mergeCell ref="O83:Q83"/>
    <mergeCell ref="I83:K83"/>
    <mergeCell ref="I84:K84"/>
    <mergeCell ref="C84:D84"/>
    <mergeCell ref="F84:H84"/>
    <mergeCell ref="C74:D74"/>
    <mergeCell ref="R77:T77"/>
    <mergeCell ref="R74:T74"/>
    <mergeCell ref="R75:T75"/>
    <mergeCell ref="R76:T76"/>
    <mergeCell ref="O74:Q74"/>
    <mergeCell ref="I74:K74"/>
    <mergeCell ref="I77:K77"/>
    <mergeCell ref="O75:Q75"/>
    <mergeCell ref="O76:Q76"/>
    <mergeCell ref="R71:T71"/>
    <mergeCell ref="C69:T69"/>
    <mergeCell ref="C65:T65"/>
    <mergeCell ref="C66:T66"/>
    <mergeCell ref="C67:T67"/>
    <mergeCell ref="C68:T68"/>
    <mergeCell ref="C72:D72"/>
    <mergeCell ref="I72:K72"/>
    <mergeCell ref="R72:T72"/>
    <mergeCell ref="I71:K71"/>
    <mergeCell ref="C63:T63"/>
    <mergeCell ref="C58:D58"/>
    <mergeCell ref="C62:D62"/>
    <mergeCell ref="C71:H71"/>
    <mergeCell ref="F61:H62"/>
    <mergeCell ref="C70:T70"/>
    <mergeCell ref="C64:T64"/>
    <mergeCell ref="O71:Q71"/>
    <mergeCell ref="C61:D61"/>
    <mergeCell ref="F89:H89"/>
    <mergeCell ref="C90:D90"/>
    <mergeCell ref="F90:H90"/>
    <mergeCell ref="I58:K58"/>
    <mergeCell ref="I73:K73"/>
    <mergeCell ref="F58:H60"/>
    <mergeCell ref="I59:K59"/>
    <mergeCell ref="I60:K60"/>
    <mergeCell ref="I61:K61"/>
    <mergeCell ref="I62:K62"/>
    <mergeCell ref="L29:N29"/>
    <mergeCell ref="O29:Q29"/>
    <mergeCell ref="A29:A30"/>
    <mergeCell ref="I29:K29"/>
    <mergeCell ref="E29:H30"/>
    <mergeCell ref="B29:C30"/>
    <mergeCell ref="D29:D30"/>
    <mergeCell ref="I37:K37"/>
    <mergeCell ref="R37:T37"/>
    <mergeCell ref="O37:Q37"/>
    <mergeCell ref="C33:K33"/>
    <mergeCell ref="A37:H38"/>
    <mergeCell ref="I53:K53"/>
    <mergeCell ref="I54:K54"/>
    <mergeCell ref="C49:D49"/>
    <mergeCell ref="F49:H49"/>
    <mergeCell ref="I49:K49"/>
    <mergeCell ref="I51:K51"/>
    <mergeCell ref="C53:D53"/>
    <mergeCell ref="O50:Q50"/>
    <mergeCell ref="B46:T46"/>
    <mergeCell ref="E31:H31"/>
    <mergeCell ref="E32:H32"/>
    <mergeCell ref="I50:K50"/>
    <mergeCell ref="C50:H50"/>
    <mergeCell ref="A39:H39"/>
    <mergeCell ref="L37:N37"/>
    <mergeCell ref="C48:D48"/>
    <mergeCell ref="B31:C31"/>
    <mergeCell ref="I56:K56"/>
    <mergeCell ref="C54:D54"/>
    <mergeCell ref="C51:H51"/>
    <mergeCell ref="C52:D52"/>
    <mergeCell ref="F52:H53"/>
    <mergeCell ref="F55:H57"/>
    <mergeCell ref="I55:K55"/>
    <mergeCell ref="I57:K57"/>
    <mergeCell ref="F54:H54"/>
    <mergeCell ref="I52:K52"/>
    <mergeCell ref="C55:D55"/>
    <mergeCell ref="C59:D59"/>
    <mergeCell ref="C57:D57"/>
    <mergeCell ref="C56:D56"/>
    <mergeCell ref="A23:C23"/>
    <mergeCell ref="G23:H23"/>
    <mergeCell ref="P22:U22"/>
    <mergeCell ref="P23:Q23"/>
    <mergeCell ref="R23:S23"/>
    <mergeCell ref="T23:U23"/>
    <mergeCell ref="K23:O23"/>
    <mergeCell ref="G22:O22"/>
    <mergeCell ref="I23:J23"/>
    <mergeCell ref="E23:F23"/>
    <mergeCell ref="A22:F22"/>
    <mergeCell ref="C18:D18"/>
    <mergeCell ref="C15:D15"/>
    <mergeCell ref="C21:Q21"/>
    <mergeCell ref="C20:T20"/>
    <mergeCell ref="F18:P18"/>
    <mergeCell ref="C17:D17"/>
    <mergeCell ref="C14:D14"/>
    <mergeCell ref="F14:T14"/>
    <mergeCell ref="F17:T17"/>
    <mergeCell ref="F15:P15"/>
    <mergeCell ref="E8:Q8"/>
    <mergeCell ref="D9:R9"/>
    <mergeCell ref="C12:D12"/>
    <mergeCell ref="F12:P12"/>
    <mergeCell ref="F11:S11"/>
    <mergeCell ref="C11:D11"/>
    <mergeCell ref="T24:U24"/>
    <mergeCell ref="T25:U25"/>
    <mergeCell ref="K25:O25"/>
    <mergeCell ref="P25:Q25"/>
    <mergeCell ref="R25:S25"/>
    <mergeCell ref="K24:O24"/>
    <mergeCell ref="P24:Q24"/>
    <mergeCell ref="A24:C24"/>
    <mergeCell ref="E24:F24"/>
    <mergeCell ref="E25:F25"/>
    <mergeCell ref="R24:S24"/>
    <mergeCell ref="G24:H24"/>
    <mergeCell ref="I24:J24"/>
    <mergeCell ref="I25:J25"/>
    <mergeCell ref="G25:H25"/>
    <mergeCell ref="A25:C25"/>
    <mergeCell ref="B32:C32"/>
    <mergeCell ref="R29:T29"/>
    <mergeCell ref="A63:A64"/>
    <mergeCell ref="A78:A82"/>
    <mergeCell ref="R48:T48"/>
    <mergeCell ref="F48:H48"/>
    <mergeCell ref="I48:K48"/>
    <mergeCell ref="L48:N48"/>
    <mergeCell ref="O48:Q48"/>
    <mergeCell ref="C60:D60"/>
    <mergeCell ref="A93:A94"/>
    <mergeCell ref="C76:D76"/>
    <mergeCell ref="C88:D88"/>
    <mergeCell ref="C85:D85"/>
    <mergeCell ref="C86:D86"/>
    <mergeCell ref="C87:D87"/>
    <mergeCell ref="C91:D91"/>
    <mergeCell ref="C92:D92"/>
    <mergeCell ref="C89:D89"/>
    <mergeCell ref="F88:H88"/>
    <mergeCell ref="C94:T94"/>
    <mergeCell ref="F72:H74"/>
    <mergeCell ref="C73:D73"/>
    <mergeCell ref="F87:H87"/>
    <mergeCell ref="F85:H85"/>
    <mergeCell ref="F86:H86"/>
    <mergeCell ref="F91:H91"/>
    <mergeCell ref="I92:K92"/>
    <mergeCell ref="I91:K91"/>
  </mergeCells>
  <printOptions/>
  <pageMargins left="0.23" right="0.18" top="0.2" bottom="0.2" header="0.23" footer="0.2"/>
  <pageSetup horizontalDpi="600" verticalDpi="600" orientation="landscape" paperSize="9" scale="81" r:id="rId1"/>
  <rowBreaks count="3" manualBreakCount="3">
    <brk id="39" max="19" man="1"/>
    <brk id="79" max="20" man="1"/>
    <brk id="11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2017-01-26T08:12:10Z</dcterms:created>
  <dcterms:modified xsi:type="dcterms:W3CDTF">2017-01-26T08:12:52Z</dcterms:modified>
  <cp:category/>
  <cp:version/>
  <cp:contentType/>
  <cp:contentStatus/>
</cp:coreProperties>
</file>