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activeTab="0"/>
  </bookViews>
  <sheets>
    <sheet name="Лист1" sheetId="1" r:id="rId1"/>
  </sheets>
  <definedNames>
    <definedName name="_xlnm.Print_Titles" localSheetId="0">'Лист1'!$7:$9</definedName>
    <definedName name="_xlnm.Print_Area" localSheetId="0">'Лист1'!$A$1:$K$191</definedName>
  </definedNames>
  <calcPr fullCalcOnLoad="1"/>
</workbook>
</file>

<file path=xl/sharedStrings.xml><?xml version="1.0" encoding="utf-8"?>
<sst xmlns="http://schemas.openxmlformats.org/spreadsheetml/2006/main" count="221" uniqueCount="186">
  <si>
    <t xml:space="preserve">Найменування </t>
  </si>
  <si>
    <t>Код бюджетної класифікації</t>
  </si>
  <si>
    <t>Загальний фонд</t>
  </si>
  <si>
    <t>Спеціальний фонд</t>
  </si>
  <si>
    <t>Разом</t>
  </si>
  <si>
    <t>виконано з початку року</t>
  </si>
  <si>
    <t>ДОХОДИ</t>
  </si>
  <si>
    <t>Податок на прибуток підприємств</t>
  </si>
  <si>
    <t>Плата за землю</t>
  </si>
  <si>
    <t>Місцеві податки і збори</t>
  </si>
  <si>
    <t>Неподаткові надходження</t>
  </si>
  <si>
    <t>Інші надходження</t>
  </si>
  <si>
    <t>Державне мито</t>
  </si>
  <si>
    <t>Інші неподаткові надходження</t>
  </si>
  <si>
    <t>Власні надходження бюджетних установ</t>
  </si>
  <si>
    <t>Інші джерела власних надходжень бюджетних установ</t>
  </si>
  <si>
    <t>Доходи від операцій з капіталом</t>
  </si>
  <si>
    <t>Надходження від продажу основного капіталу</t>
  </si>
  <si>
    <t>Збір за забруднення навколишнього природного середовища</t>
  </si>
  <si>
    <t>Разом доходів</t>
  </si>
  <si>
    <t>Офіційні трансферти</t>
  </si>
  <si>
    <t>Субвенції</t>
  </si>
  <si>
    <t>Всього доходів</t>
  </si>
  <si>
    <t>тис.грн.</t>
  </si>
  <si>
    <t>Податкові надходження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</si>
  <si>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</si>
  <si>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</si>
  <si>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Доходи від  власності та підприємницької діяльності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</si>
  <si>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</si>
  <si>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План з урахуванням змін</t>
  </si>
  <si>
    <t xml:space="preserve">Разом </t>
  </si>
  <si>
    <t xml:space="preserve">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</si>
  <si>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</si>
  <si>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Державне мито, що сплачується за місцем розгляду та оформлення документів, у тому числі за оформлення документів на спадщину і дарування</t>
  </si>
  <si>
    <t>Додаткова дотація з державного бюджету на вирівнювання фінансової забезпеченості місцевих бюджетів</t>
  </si>
  <si>
    <t>Податок на доходи фізичних осіб</t>
  </si>
  <si>
    <t>Податки на власність</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</si>
  <si>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</si>
  <si>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</si>
  <si>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</si>
  <si>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Збори та плата за спеціальне використання природних ресурсів</t>
  </si>
  <si>
    <t>Туристичний збір</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</si>
  <si>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</si>
  <si>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t>
  </si>
  <si>
    <t xml:space="preserve">Єдиний податок </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</si>
  <si>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</si>
  <si>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</si>
  <si>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</si>
  <si>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</si>
  <si>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</si>
  <si>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Дотація вирівнювання з державного  бюджету місцевим бюджетам</t>
  </si>
  <si>
    <t>Дотації</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</si>
  <si>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</si>
  <si>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Окремі податки і збори, що зараховуються  до місцевих бюджетів</t>
  </si>
  <si>
    <t>Місцеві податки і збори, нараховані до 1 січня 2011 року</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</si>
  <si>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</si>
  <si>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</si>
  <si>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</si>
  <si>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</si>
  <si>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Надходження від орендної плати за користування цілісним майновим комплексом та іншим майном, що перебуває в комунальній власності</t>
  </si>
  <si>
    <t>Інші субвенції</t>
  </si>
  <si>
    <t>Плата за розміщення тимчасово вільних коштів місцевих бюджетів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</si>
  <si>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</si>
  <si>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t>
  </si>
  <si>
    <t>Державне управлiння</t>
  </si>
  <si>
    <t>Органи мiсцевого самоврядування</t>
  </si>
  <si>
    <t>Освiта</t>
  </si>
  <si>
    <t>Дошкільні заклади освіти</t>
  </si>
  <si>
    <t>Загальноосвітні школи ( в т.ч. школа-дитячий садок, інтернат при школі), спеціалізовані школи, ліцеї, гімназії, колегіуми</t>
  </si>
  <si>
    <t xml:space="preserve">Вечірні (змінні) школи </t>
  </si>
  <si>
    <t>Позашкільні заклади освіти, заклади із позашкільної роботи з дітьми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</si>
  <si>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</si>
  <si>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</si>
  <si>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</si>
  <si>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</si>
  <si>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Допомога дітям-сиротам та дітям, позбавленим батьківського піклування, яким виповнюється 18 років</t>
  </si>
  <si>
    <t>Охорона здоров"я</t>
  </si>
  <si>
    <t>Лікарні</t>
  </si>
  <si>
    <t>Загальні і спеціалізовані стоматологічні поліклініки</t>
  </si>
  <si>
    <t>Центри здоров"я і заходи у сфері санітарної освіти</t>
  </si>
  <si>
    <t>Соцiальний захист та соцiальне забезпечення</t>
  </si>
  <si>
    <t>Iншi видатки на соціальний захист населення</t>
  </si>
  <si>
    <t>Утримання центрів соціальних служб для сімיї, дітей та молоді</t>
  </si>
  <si>
    <t>Соціальні програми i заходи державних органiв у справах молоді</t>
  </si>
  <si>
    <t>Утримання клубiв пiдлiткiв за мiсцем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</si>
  <si>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</si>
  <si>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</si>
  <si>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Територiальнi центри соціального обслуговування (надання соціальних послуг)</t>
  </si>
  <si>
    <t>Фінансова підтримка громадських організацій інвалідів і ветеранів</t>
  </si>
  <si>
    <t>Житлово-комунальне господарство</t>
  </si>
  <si>
    <t>Житлово-експлуатаційне господарство</t>
  </si>
  <si>
    <t>Капiтальний ремонт житлового фонду мiсцевих органiв влади</t>
  </si>
  <si>
    <t>Благоустрiй мiст, сіл, селищ</t>
  </si>
  <si>
    <t>Комбiнати комунальних пiдприємств, районнi виробничi об'єднання та iншi пiдприємства, установи та організації житлово-комунального господарства</t>
  </si>
  <si>
    <t>Культура i мистецтво</t>
  </si>
  <si>
    <t>Філармонії, музичні колективи і ансамблі та інші мистецькі заклади та заходи</t>
  </si>
  <si>
    <t>Бiблiотеки</t>
  </si>
  <si>
    <t>Палаци i будинки культури, клуби та iншi заклади клубного типу</t>
  </si>
  <si>
    <t>Школи естетичного виховання дiтей</t>
  </si>
  <si>
    <t>Кiнематографiя</t>
  </si>
  <si>
    <t>Iншi культурно-освiтнi заклади та заходи</t>
  </si>
  <si>
    <t>Засоби масової iнформацiї</t>
  </si>
  <si>
    <t>Фiзична культура i спорт</t>
  </si>
  <si>
    <t>Проведення навчально-тренувальних зборів і змагань</t>
  </si>
  <si>
    <t>Утримання та навчально-тренувальна робота дитячо-юнацьких спортивних шкіл</t>
  </si>
  <si>
    <t>Будiвництво</t>
  </si>
  <si>
    <t>Капiтальнi вкладення</t>
  </si>
  <si>
    <t>Проведення невідкладних відновлювальних робіт, будівництво та реконструкція лікарень загального профілю</t>
  </si>
  <si>
    <t>Транспорт, дорожнє господарство, зв'язок, телекомунiкації та iнформатика</t>
  </si>
  <si>
    <t>Компенсаційні виплати на пільговий проїзд електротранспортом окремим категоріям громадян</t>
  </si>
  <si>
    <t>Iншi послуги, пов'язанi з економiчною дiяльнiстю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</si>
  <si>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</si>
  <si>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</si>
  <si>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</si>
  <si>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</si>
  <si>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</si>
  <si>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</si>
  <si>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</si>
  <si>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</si>
  <si>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Разом видатків</t>
  </si>
  <si>
    <t>КРЕДИТУВАННЯ</t>
  </si>
  <si>
    <t>ФІНАНСУВАННЯ</t>
  </si>
  <si>
    <t>Заходи з організації рятування на водах</t>
  </si>
  <si>
    <t>Центри соціальної реабілітації дітей-інвалідів; центри професійної реабілітації інвалідів</t>
  </si>
  <si>
    <t>Проведення навчально-тренувальнимх зборів і змагань та заходів з інвалідного  спорту</t>
  </si>
  <si>
    <t>Проведення навчально-тренувальних зборів і змагань з неолімпійських видів спорту</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</si>
  <si>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</si>
  <si>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Розробка схем та проектних рішень масового  застосування</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</si>
  <si>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</si>
  <si>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</si>
  <si>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Надходження коштів пайової участі у розвитку інфраструктури населеного пункту</t>
  </si>
  <si>
    <t>Податок з власників наземних транспортних засобів та інших самохідних машин і механізмів (з громадян)</t>
  </si>
  <si>
    <t xml:space="preserve">Кошти від продажу землі </t>
  </si>
  <si>
    <t>Податок з  власників наземних транспортних засобів та інших самохідних машин і механізмів (юридичних осіб)</t>
  </si>
  <si>
    <t>Податки на доходи, податки на прибуток, податки на збільшення ринкової вартості</t>
  </si>
  <si>
    <t>Єдиний податок з фізичних осіб, нарахований до 1 січня 2011 року</t>
  </si>
  <si>
    <t>Державне мито, пов'язане з видачею та оформленням закордонних паспортів (посвідок) та паспортів громадян України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</si>
  <si>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</si>
  <si>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</si>
  <si>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з власників транспортних засобів та інших самохідних машин і механізмів</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</si>
  <si>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трудовоі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</si>
  <si>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</si>
  <si>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Програми i заходи центрів соціальних служб для сім</t>
    </r>
    <r>
      <rPr>
        <sz val="14"/>
        <rFont val="Arial Cyr"/>
        <family val="0"/>
      </rPr>
      <t>’</t>
    </r>
    <r>
      <rPr>
        <sz val="14"/>
        <rFont val="Times New Roman"/>
        <family val="1"/>
      </rPr>
      <t>ї, дітей та молоді</t>
    </r>
  </si>
  <si>
    <r>
      <t>Видатки на проведення робіт, пов</t>
    </r>
    <r>
      <rPr>
        <sz val="14"/>
        <rFont val="Arial Cyr"/>
        <family val="0"/>
      </rPr>
      <t>’</t>
    </r>
    <r>
      <rPr>
        <sz val="14"/>
        <rFont val="Times New Roman"/>
        <family val="1"/>
      </rPr>
      <t>язаних із будiвництвом, реконструкцiєю, ремонтом та утриманням автомобільних доріг</t>
    </r>
  </si>
  <si>
    <r>
      <t>Інші заходи, пов</t>
    </r>
    <r>
      <rPr>
        <sz val="14"/>
        <rFont val="Arial Cyr"/>
        <family val="0"/>
      </rPr>
      <t>’</t>
    </r>
    <r>
      <rPr>
        <sz val="14"/>
        <rFont val="Times New Roman"/>
        <family val="1"/>
      </rPr>
      <t>язані з економічною діяльністю</t>
    </r>
  </si>
  <si>
    <r>
      <t>Субвенція з державного бюджету місцевим бюджетам на виплату допомоги сім'ям з дітьми, малозабезпеченим сім</t>
    </r>
    <r>
      <rPr>
        <sz val="14"/>
        <rFont val="Arial Cyr"/>
        <family val="0"/>
      </rPr>
      <t>’</t>
    </r>
    <r>
      <rPr>
        <sz val="14"/>
        <rFont val="Times New Roman"/>
        <family val="1"/>
      </rPr>
      <t>ям, інвалідам з дитинства, дітям-інвалідам та тимчасової державної допомоги дітям</t>
    </r>
  </si>
  <si>
    <r>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t>
    </r>
    <r>
      <rPr>
        <sz val="14"/>
        <rFont val="Arial Cyr"/>
        <family val="0"/>
      </rPr>
      <t>’</t>
    </r>
    <r>
      <rPr>
        <sz val="14"/>
        <rFont val="Times New Roman"/>
        <family val="1"/>
      </rPr>
      <t>ях за принципом "гроші ходять за дитиною"</t>
    </r>
  </si>
  <si>
    <t>Обслуговування боргу</t>
  </si>
  <si>
    <t>Плата за користування надрами</t>
  </si>
  <si>
    <r>
      <t>Внески органів влади Автономної Республіки Крим та органів місцевого самоврядування у статутні капітали суб</t>
    </r>
    <r>
      <rPr>
        <sz val="14"/>
        <rFont val="Arial Cyr"/>
        <family val="0"/>
      </rPr>
      <t>’</t>
    </r>
    <r>
      <rPr>
        <sz val="14"/>
        <rFont val="Times New Roman"/>
        <family val="1"/>
      </rPr>
      <t>єктів підприємницької діяльності</t>
    </r>
  </si>
  <si>
    <t>Надходження від плати за послуги, що надаються бюджетними установами згідно із законодавством</t>
  </si>
  <si>
    <t xml:space="preserve">Відсоток виконання,% </t>
  </si>
  <si>
    <t xml:space="preserve">Відсоток виконання, % </t>
  </si>
  <si>
    <t>Міжбюджетні трансферти</t>
  </si>
  <si>
    <t>Авансові внески з податку на прибуток підприємств та фінансових установ комунальної власності</t>
  </si>
  <si>
    <t>Компенсаційні виплати на пільговий проїзд окремим категоріям громадян на залізничному транспорті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</si>
  <si>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</si>
  <si>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</si>
  <si>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</si>
  <si>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Податок на нерухоме майно, відмінне від земельної ділянки</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</si>
  <si>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</si>
  <si>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Капітальний ремонт житлового фонду об"єднань співвласників багатоквартирних будинків</t>
  </si>
  <si>
    <t>Проведення невідкладних відновлювальних робіт, будівництво та реконструкція спеціалізованих лікарень та інших спеціалізованих закладів</t>
  </si>
  <si>
    <t>Фінансування енергозберігаючих заходів</t>
  </si>
  <si>
    <t>Субвенція з місцевого бюджету державному бюджету на виконання програм соціально-економічного та культурного розвитку регіонів</t>
  </si>
  <si>
    <t>Частина чистого прибутку (доходу) комунальних унітарних підприємств та їх об"єднань, що вилучається до відповідного місцевого бюджету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</si>
  <si>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</si>
  <si>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Штрафні санкціії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</si>
  <si>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Адміністративні штрафи та інші санкцїї</t>
  </si>
  <si>
    <t xml:space="preserve"> Додаток </t>
  </si>
  <si>
    <t>Пдтримка малого і середнєго підприємництва</t>
  </si>
  <si>
    <t>Від урядів зарубіжних країн та міжнародних організацій</t>
  </si>
  <si>
    <t xml:space="preserve">Гранти (дарунки), що надійшли до бюджетів усіх рівнів </t>
  </si>
  <si>
    <t>Директор департаменту бюджету та фінансів Житомирської міської ради</t>
  </si>
  <si>
    <t>С.П.Гаращук</t>
  </si>
  <si>
    <t>Водопровідно-каналізаційне господарство</t>
  </si>
  <si>
    <t>Погашення заборгованості з різниці в тарифах на теплову енергію, послуги з централізованого водопостачання та водовідведення, що вироблялися та постачалися населенню, яка виникла в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</si>
  <si>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Податок на доходи фізичних осіб із суми пенсійних виплат або щомісячного довічного грошового утримання, що оподатковуються відповідно до п.164.2.19 Податкового кодексу</t>
  </si>
  <si>
    <t>Збір за першу реєстрацію літаків і вертольотів (юридичних осіб)</t>
  </si>
  <si>
    <t>до рішення  міської ради</t>
  </si>
  <si>
    <t>Начальник організаційного відділу міської ради</t>
  </si>
  <si>
    <t>Т.М.Паламарчук</t>
  </si>
  <si>
    <t>Звіт про виконання міського бюджету за 2014 рік</t>
  </si>
  <si>
    <t>Дитячі будинки (в т.ч. сімейного типу, прийомні сім"ї)</t>
  </si>
  <si>
    <t>Податок на прибуток підприємств та фінансових установ комунальної власності</t>
  </si>
  <si>
    <t>від 11.03.2015 № 848</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</si>
</sst>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_р_._-;\-* #,##0.0_р_._-;_-* &quot;-&quot;?_р_._-;_-@_-"/>
    <numFmt numFmtId="179" formatCode="#,##0.0_р_."/>
    <numFmt numFmtId="180" formatCode="#,##0_р_."/>
    <numFmt numFmtId="181" formatCode="#,##0.00_р_."/>
    <numFmt numFmtId="182" formatCode="#,##0.0_ ;\-#,##0.0\ "/>
  </numFmts>
  <fonts count="42">
    <font>
      <sz val="10"/>
      <name val="Arial Cyr"/>
      <family val="0"/>
    </font>
    <font>
      <sz val="10"/>
      <name val="Times New Roman"/>
      <family val="1"/>
    </font>
    <font>
      <b/>
      <sz val="11"/>
      <name val="Times New Roman"/>
      <family val="1"/>
    </font>
    <font>
      <b/>
      <sz val="12"/>
      <name val="Times New Roman"/>
      <family val="1"/>
    </font>
    <font>
      <b/>
      <sz val="10"/>
      <name val="Arial Cyr"/>
      <family val="0"/>
    </font>
    <font>
      <b/>
      <sz val="14"/>
      <name val="Times New Roman"/>
      <family val="1"/>
    </font>
    <font>
      <u val="single"/>
      <sz val="10"/>
      <color indexed="12"/>
      <name val="Arial Cyr"/>
      <family val="0"/>
    </font>
    <font>
      <u val="single"/>
      <sz val="10"/>
      <color indexed="36"/>
      <name val="Arial Cyr"/>
      <family val="0"/>
    </font>
    <font>
      <i/>
      <sz val="10"/>
      <name val="Arial Cyr"/>
      <family val="0"/>
    </font>
    <font>
      <b/>
      <sz val="11"/>
      <name val="Constantia"/>
      <family val="1"/>
    </font>
    <font>
      <sz val="14"/>
      <name val="Times New Roman"/>
      <family val="1"/>
    </font>
    <font>
      <sz val="14"/>
      <name val="Arial Cyr"/>
      <family val="0"/>
    </font>
    <font>
      <b/>
      <sz val="14"/>
      <name val="Constantia"/>
      <family val="1"/>
    </font>
    <font>
      <sz val="13"/>
      <name val="Times New Roman"/>
      <family val="1"/>
    </font>
    <font>
      <b/>
      <sz val="16"/>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Arial Cyr"/>
      <family val="0"/>
    </font>
    <font>
      <b/>
      <sz val="16"/>
      <name val="Constantia"/>
      <family val="1"/>
    </font>
    <font>
      <sz val="16"/>
      <name val="Times New Roman"/>
      <family val="1"/>
    </font>
    <font>
      <b/>
      <sz val="14"/>
      <color indexed="10"/>
      <name val="Times New Roman"/>
      <family val="1"/>
    </font>
    <font>
      <sz val="14"/>
      <color indexed="10"/>
      <name val="Times New Roman"/>
      <family val="1"/>
    </font>
    <font>
      <b/>
      <sz val="14"/>
      <color indexed="10"/>
      <name val="Arial Cyr"/>
      <family val="0"/>
    </font>
    <font>
      <i/>
      <sz val="14"/>
      <color indexed="10"/>
      <name val="Times New Roman"/>
      <family val="1"/>
    </font>
    <font>
      <b/>
      <sz val="14"/>
      <color indexed="8"/>
      <name val="Times New Roman"/>
      <family val="1"/>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7"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67">
    <xf numFmtId="0" fontId="0" fillId="0" borderId="0" xfId="0" applyAlignment="1">
      <alignment/>
    </xf>
    <xf numFmtId="0" fontId="0" fillId="0" borderId="0" xfId="0" applyFont="1" applyFill="1" applyAlignment="1">
      <alignment/>
    </xf>
    <xf numFmtId="0" fontId="3" fillId="0" borderId="0" xfId="0" applyFont="1" applyFill="1" applyAlignment="1">
      <alignment vertical="top" wrapText="1"/>
    </xf>
    <xf numFmtId="0" fontId="1" fillId="0" borderId="0" xfId="0" applyFont="1" applyFill="1" applyAlignment="1">
      <alignment wrapText="1"/>
    </xf>
    <xf numFmtId="0" fontId="0"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top" wrapText="1"/>
    </xf>
    <xf numFmtId="0" fontId="5" fillId="0" borderId="10" xfId="0" applyFont="1" applyFill="1" applyBorder="1" applyAlignment="1">
      <alignment horizontal="center" vertical="center" wrapText="1"/>
    </xf>
    <xf numFmtId="0" fontId="0" fillId="0" borderId="0" xfId="0" applyFont="1" applyFill="1" applyAlignment="1">
      <alignment horizontal="center"/>
    </xf>
    <xf numFmtId="0" fontId="3" fillId="0" borderId="10"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xf>
    <xf numFmtId="177"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4" fillId="0" borderId="0" xfId="0" applyFont="1" applyFill="1" applyAlignment="1">
      <alignment/>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8" fillId="0" borderId="0" xfId="0" applyFont="1" applyFill="1" applyAlignment="1">
      <alignment/>
    </xf>
    <xf numFmtId="0" fontId="10" fillId="0" borderId="10" xfId="0" applyFont="1" applyFill="1" applyBorder="1" applyAlignment="1">
      <alignment wrapText="1"/>
    </xf>
    <xf numFmtId="2" fontId="13" fillId="0"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justify" vertical="center" wrapText="1"/>
    </xf>
    <xf numFmtId="177" fontId="10" fillId="0" borderId="10" xfId="0" applyNumberFormat="1" applyFont="1" applyFill="1" applyBorder="1" applyAlignment="1">
      <alignmen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vertical="center"/>
    </xf>
    <xf numFmtId="177" fontId="0" fillId="0" borderId="0" xfId="0" applyNumberFormat="1" applyFont="1" applyFill="1" applyAlignment="1">
      <alignment/>
    </xf>
    <xf numFmtId="0" fontId="10" fillId="0" borderId="0" xfId="0" applyFont="1" applyFill="1" applyAlignment="1">
      <alignment vertical="center"/>
    </xf>
    <xf numFmtId="0" fontId="10" fillId="0" borderId="0" xfId="0" applyFont="1" applyFill="1" applyAlignment="1">
      <alignment/>
    </xf>
    <xf numFmtId="177" fontId="10" fillId="0" borderId="0" xfId="0" applyNumberFormat="1" applyFont="1" applyFill="1" applyAlignment="1">
      <alignment/>
    </xf>
    <xf numFmtId="177" fontId="33" fillId="0" borderId="0" xfId="0" applyNumberFormat="1" applyFont="1" applyFill="1" applyAlignment="1">
      <alignment/>
    </xf>
    <xf numFmtId="0" fontId="33" fillId="0" borderId="0" xfId="0" applyFont="1" applyFill="1" applyAlignment="1">
      <alignment/>
    </xf>
    <xf numFmtId="177" fontId="12" fillId="0" borderId="0" xfId="0" applyNumberFormat="1" applyFont="1" applyFill="1" applyAlignment="1">
      <alignment horizontal="left" vertical="center"/>
    </xf>
    <xf numFmtId="177" fontId="0" fillId="0" borderId="0" xfId="0" applyNumberFormat="1" applyFont="1" applyFill="1" applyAlignment="1">
      <alignment horizontal="left"/>
    </xf>
    <xf numFmtId="177" fontId="36" fillId="0" borderId="10" xfId="0" applyNumberFormat="1" applyFont="1" applyFill="1" applyBorder="1" applyAlignment="1">
      <alignment horizontal="center" vertical="center" wrapText="1"/>
    </xf>
    <xf numFmtId="177" fontId="37" fillId="0" borderId="10" xfId="0" applyNumberFormat="1" applyFont="1" applyFill="1" applyBorder="1" applyAlignment="1">
      <alignment horizontal="center" vertical="center" wrapText="1"/>
    </xf>
    <xf numFmtId="0" fontId="38" fillId="0" borderId="10" xfId="0" applyFont="1" applyFill="1" applyBorder="1" applyAlignment="1">
      <alignment/>
    </xf>
    <xf numFmtId="177" fontId="39"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181" fontId="10" fillId="0" borderId="10" xfId="0" applyNumberFormat="1" applyFont="1" applyFill="1" applyBorder="1" applyAlignment="1">
      <alignment horizontal="center" vertical="center" wrapText="1"/>
    </xf>
    <xf numFmtId="169" fontId="5" fillId="0" borderId="10" xfId="0" applyNumberFormat="1" applyFont="1" applyFill="1" applyBorder="1" applyAlignment="1">
      <alignment horizontal="center" vertical="center" wrapText="1"/>
    </xf>
    <xf numFmtId="177" fontId="40" fillId="0" borderId="10" xfId="0" applyNumberFormat="1" applyFont="1" applyFill="1" applyBorder="1" applyAlignment="1">
      <alignment horizontal="center" vertical="center" wrapText="1"/>
    </xf>
    <xf numFmtId="177" fontId="41"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vertical="center"/>
    </xf>
    <xf numFmtId="177" fontId="10" fillId="0" borderId="0" xfId="0" applyNumberFormat="1" applyFont="1" applyFill="1" applyBorder="1" applyAlignment="1">
      <alignment horizontal="center" vertical="center" wrapText="1"/>
    </xf>
    <xf numFmtId="177" fontId="11" fillId="0" borderId="0" xfId="0" applyNumberFormat="1" applyFont="1" applyFill="1" applyBorder="1" applyAlignment="1">
      <alignment horizontal="center" vertical="center"/>
    </xf>
    <xf numFmtId="182" fontId="5" fillId="0" borderId="10"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xf>
    <xf numFmtId="0" fontId="14" fillId="0" borderId="0" xfId="0" applyFont="1" applyFill="1" applyAlignment="1">
      <alignment horizontal="center" vertical="center" wrapText="1"/>
    </xf>
    <xf numFmtId="0" fontId="35" fillId="0" borderId="0" xfId="0" applyFont="1" applyFill="1" applyAlignment="1">
      <alignment horizontal="center" vertical="top" wrapText="1"/>
    </xf>
    <xf numFmtId="0" fontId="35" fillId="0" borderId="0" xfId="0" applyFont="1" applyFill="1" applyAlignment="1">
      <alignment horizontal="left" vertical="top" wrapText="1"/>
    </xf>
    <xf numFmtId="0" fontId="13" fillId="0" borderId="0" xfId="0" applyFont="1" applyFill="1" applyAlignment="1">
      <alignment horizontal="left" vertical="top" wrapText="1"/>
    </xf>
    <xf numFmtId="0" fontId="5" fillId="0" borderId="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textRotation="90" wrapText="1"/>
    </xf>
    <xf numFmtId="0" fontId="2" fillId="0" borderId="0" xfId="0" applyFont="1" applyFill="1" applyAlignment="1">
      <alignment horizontal="left" wrapText="1"/>
    </xf>
    <xf numFmtId="177" fontId="9" fillId="0" borderId="0" xfId="0" applyNumberFormat="1" applyFont="1" applyFill="1" applyAlignment="1">
      <alignment horizontal="lef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77" fontId="34" fillId="0" borderId="0" xfId="0" applyNumberFormat="1" applyFont="1" applyFill="1" applyAlignment="1">
      <alignment horizontal="left" vertical="center"/>
    </xf>
    <xf numFmtId="0" fontId="14"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3"/>
  <sheetViews>
    <sheetView tabSelected="1" view="pageBreakPreview" zoomScale="65" zoomScaleNormal="75" zoomScaleSheetLayoutView="65" zoomScalePageLayoutView="0" workbookViewId="0" topLeftCell="A1">
      <pane xSplit="4" ySplit="10" topLeftCell="E164" activePane="bottomRight" state="frozen"/>
      <selection pane="topLeft" activeCell="A1" sqref="A1"/>
      <selection pane="topRight" activeCell="E1" sqref="E1"/>
      <selection pane="bottomLeft" activeCell="A10" sqref="A10"/>
      <selection pane="bottomRight" activeCell="I3" sqref="I3:K3"/>
    </sheetView>
  </sheetViews>
  <sheetFormatPr defaultColWidth="9.00390625" defaultRowHeight="12.75"/>
  <cols>
    <col min="1" max="1" width="52.625" style="11" customWidth="1"/>
    <col min="2" max="2" width="13.375" style="4" customWidth="1"/>
    <col min="3" max="3" width="17.375" style="4" customWidth="1"/>
    <col min="4" max="4" width="13.625" style="4" customWidth="1"/>
    <col min="5" max="5" width="14.125" style="4" customWidth="1"/>
    <col min="6" max="6" width="12.75390625" style="4" customWidth="1"/>
    <col min="7" max="7" width="19.875" style="4" customWidth="1"/>
    <col min="8" max="8" width="13.375" style="4" customWidth="1"/>
    <col min="9" max="9" width="18.25390625" style="4" customWidth="1"/>
    <col min="10" max="10" width="15.00390625" style="4" customWidth="1"/>
    <col min="11" max="11" width="13.125" style="4" customWidth="1"/>
    <col min="12" max="12" width="7.25390625" style="4" customWidth="1"/>
    <col min="13" max="13" width="10.00390625" style="4" customWidth="1"/>
    <col min="14" max="14" width="10.125" style="4" customWidth="1"/>
    <col min="15" max="16384" width="9.125" style="4" customWidth="1"/>
  </cols>
  <sheetData>
    <row r="1" spans="1:12" ht="24.75" customHeight="1">
      <c r="A1" s="1"/>
      <c r="B1" s="2"/>
      <c r="C1" s="2"/>
      <c r="D1" s="2"/>
      <c r="E1" s="2"/>
      <c r="F1" s="2"/>
      <c r="G1" s="2"/>
      <c r="H1" s="2"/>
      <c r="I1" s="54" t="s">
        <v>169</v>
      </c>
      <c r="J1" s="54"/>
      <c r="K1" s="54"/>
      <c r="L1" s="3"/>
    </row>
    <row r="2" spans="1:12" ht="25.5" customHeight="1">
      <c r="A2" s="2"/>
      <c r="B2" s="2"/>
      <c r="C2" s="2"/>
      <c r="D2" s="2"/>
      <c r="E2" s="2"/>
      <c r="F2" s="2"/>
      <c r="G2" s="2"/>
      <c r="H2" s="2"/>
      <c r="I2" s="55" t="s">
        <v>179</v>
      </c>
      <c r="J2" s="55"/>
      <c r="K2" s="55"/>
      <c r="L2" s="3"/>
    </row>
    <row r="3" spans="1:12" ht="18.75" customHeight="1">
      <c r="A3" s="2"/>
      <c r="B3" s="2"/>
      <c r="C3" s="2"/>
      <c r="D3" s="2"/>
      <c r="E3" s="2"/>
      <c r="F3" s="2"/>
      <c r="G3" s="2"/>
      <c r="H3" s="2"/>
      <c r="I3" s="56" t="s">
        <v>185</v>
      </c>
      <c r="J3" s="56"/>
      <c r="K3" s="56"/>
      <c r="L3" s="3"/>
    </row>
    <row r="4" spans="1:14" ht="48" customHeight="1">
      <c r="A4" s="53" t="s">
        <v>182</v>
      </c>
      <c r="B4" s="53"/>
      <c r="C4" s="53"/>
      <c r="D4" s="53"/>
      <c r="E4" s="53"/>
      <c r="F4" s="53"/>
      <c r="G4" s="53"/>
      <c r="H4" s="53"/>
      <c r="I4" s="53"/>
      <c r="J4" s="53"/>
      <c r="K4" s="53"/>
      <c r="L4" s="3"/>
      <c r="N4" s="4" t="s">
        <v>31</v>
      </c>
    </row>
    <row r="5" spans="1:12" ht="20.25">
      <c r="A5" s="41"/>
      <c r="B5" s="41"/>
      <c r="C5" s="41"/>
      <c r="D5" s="53"/>
      <c r="E5" s="53"/>
      <c r="F5" s="53"/>
      <c r="G5" s="41"/>
      <c r="H5" s="41"/>
      <c r="I5" s="41"/>
      <c r="J5" s="41"/>
      <c r="K5" s="41"/>
      <c r="L5" s="3"/>
    </row>
    <row r="6" spans="1:12" ht="24" customHeight="1">
      <c r="A6" s="5"/>
      <c r="B6" s="6"/>
      <c r="C6" s="6"/>
      <c r="D6" s="6"/>
      <c r="E6" s="6"/>
      <c r="F6" s="6"/>
      <c r="G6" s="6"/>
      <c r="H6" s="6"/>
      <c r="I6" s="6"/>
      <c r="J6" s="57" t="s">
        <v>23</v>
      </c>
      <c r="K6" s="57"/>
      <c r="L6" s="3"/>
    </row>
    <row r="7" spans="1:15" ht="35.25" customHeight="1">
      <c r="A7" s="58" t="s">
        <v>0</v>
      </c>
      <c r="B7" s="59" t="s">
        <v>1</v>
      </c>
      <c r="C7" s="58" t="s">
        <v>2</v>
      </c>
      <c r="D7" s="58"/>
      <c r="E7" s="58"/>
      <c r="F7" s="58" t="s">
        <v>3</v>
      </c>
      <c r="G7" s="58"/>
      <c r="H7" s="58"/>
      <c r="I7" s="58" t="s">
        <v>4</v>
      </c>
      <c r="J7" s="58"/>
      <c r="K7" s="58"/>
      <c r="L7" s="3"/>
      <c r="O7" s="8"/>
    </row>
    <row r="8" spans="1:12" ht="56.25">
      <c r="A8" s="58"/>
      <c r="B8" s="59"/>
      <c r="C8" s="7" t="s">
        <v>29</v>
      </c>
      <c r="D8" s="7" t="s">
        <v>5</v>
      </c>
      <c r="E8" s="9" t="s">
        <v>151</v>
      </c>
      <c r="F8" s="7" t="s">
        <v>29</v>
      </c>
      <c r="G8" s="7" t="s">
        <v>5</v>
      </c>
      <c r="H8" s="9" t="s">
        <v>152</v>
      </c>
      <c r="I8" s="7" t="s">
        <v>29</v>
      </c>
      <c r="J8" s="7" t="s">
        <v>5</v>
      </c>
      <c r="K8" s="9" t="s">
        <v>151</v>
      </c>
      <c r="L8" s="3"/>
    </row>
    <row r="9" spans="1:12" s="11" customFormat="1" ht="24" customHeight="1">
      <c r="A9" s="7">
        <v>1</v>
      </c>
      <c r="B9" s="7">
        <v>2</v>
      </c>
      <c r="C9" s="7">
        <v>3</v>
      </c>
      <c r="D9" s="7">
        <v>4</v>
      </c>
      <c r="E9" s="7">
        <v>5</v>
      </c>
      <c r="F9" s="7">
        <v>6</v>
      </c>
      <c r="G9" s="7">
        <v>7</v>
      </c>
      <c r="H9" s="7">
        <v>8</v>
      </c>
      <c r="I9" s="7">
        <v>9</v>
      </c>
      <c r="J9" s="7">
        <v>10</v>
      </c>
      <c r="K9" s="7">
        <v>11</v>
      </c>
      <c r="L9" s="10"/>
    </row>
    <row r="10" spans="1:11" ht="30.75" customHeight="1">
      <c r="A10" s="58" t="s">
        <v>6</v>
      </c>
      <c r="B10" s="58"/>
      <c r="C10" s="58"/>
      <c r="D10" s="58"/>
      <c r="E10" s="58"/>
      <c r="F10" s="58"/>
      <c r="G10" s="58"/>
      <c r="H10" s="58"/>
      <c r="I10" s="58"/>
      <c r="J10" s="58"/>
      <c r="K10" s="58"/>
    </row>
    <row r="11" spans="1:11" s="1" customFormat="1" ht="33" customHeight="1">
      <c r="A11" s="7" t="s">
        <v>24</v>
      </c>
      <c r="B11" s="7">
        <v>10000000</v>
      </c>
      <c r="C11" s="44">
        <f>C12+C30+C35+C33</f>
        <v>425066.2</v>
      </c>
      <c r="D11" s="44">
        <f>D12+D30+D35+D33</f>
        <v>445091.50000000006</v>
      </c>
      <c r="E11" s="44">
        <f aca="true" t="shared" si="0" ref="E11:E20">D11*100/C11</f>
        <v>104.71110147078268</v>
      </c>
      <c r="F11" s="44">
        <f>F22+F35+F44</f>
        <v>105161.5</v>
      </c>
      <c r="G11" s="44">
        <f>G22+G35+G44</f>
        <v>111628.29999999999</v>
      </c>
      <c r="H11" s="44">
        <f>G11*100/F11</f>
        <v>106.14939878187357</v>
      </c>
      <c r="I11" s="12">
        <f aca="true" t="shared" si="1" ref="I11:J36">C11+F11</f>
        <v>530227.7</v>
      </c>
      <c r="J11" s="12">
        <f t="shared" si="1"/>
        <v>556719.8</v>
      </c>
      <c r="K11" s="44">
        <f aca="true" t="shared" si="2" ref="K11:K74">J11*100/I11</f>
        <v>104.9963628833424</v>
      </c>
    </row>
    <row r="12" spans="1:11" s="1" customFormat="1" ht="71.25" customHeight="1">
      <c r="A12" s="13" t="s">
        <v>134</v>
      </c>
      <c r="B12" s="7">
        <v>11000000</v>
      </c>
      <c r="C12" s="44">
        <f>C13+C19</f>
        <v>372584.2</v>
      </c>
      <c r="D12" s="44">
        <f>D13+D19</f>
        <v>388879.50000000006</v>
      </c>
      <c r="E12" s="44">
        <f t="shared" si="0"/>
        <v>104.37358857407267</v>
      </c>
      <c r="F12" s="37"/>
      <c r="G12" s="37"/>
      <c r="H12" s="44"/>
      <c r="I12" s="12">
        <f t="shared" si="1"/>
        <v>372584.2</v>
      </c>
      <c r="J12" s="12">
        <f t="shared" si="1"/>
        <v>388879.50000000006</v>
      </c>
      <c r="K12" s="44">
        <f t="shared" si="2"/>
        <v>104.37358857407267</v>
      </c>
    </row>
    <row r="13" spans="1:11" s="1" customFormat="1" ht="30.75" customHeight="1">
      <c r="A13" s="14" t="s">
        <v>35</v>
      </c>
      <c r="B13" s="15">
        <v>11010000</v>
      </c>
      <c r="C13" s="45">
        <f>SUM(C14:C18)</f>
        <v>370264.4</v>
      </c>
      <c r="D13" s="45">
        <f>SUM(D14:D18)</f>
        <v>386460.20000000007</v>
      </c>
      <c r="E13" s="45">
        <f t="shared" si="0"/>
        <v>104.37411752250556</v>
      </c>
      <c r="F13" s="38"/>
      <c r="G13" s="38"/>
      <c r="H13" s="44"/>
      <c r="I13" s="16">
        <f t="shared" si="1"/>
        <v>370264.4</v>
      </c>
      <c r="J13" s="16">
        <f t="shared" si="1"/>
        <v>386460.20000000007</v>
      </c>
      <c r="K13" s="45">
        <f t="shared" si="2"/>
        <v>104.37411752250556</v>
      </c>
    </row>
    <row r="14" spans="1:11" s="1" customFormat="1" ht="87" customHeight="1">
      <c r="A14" s="17" t="s">
        <v>128</v>
      </c>
      <c r="B14" s="15">
        <v>11010100</v>
      </c>
      <c r="C14" s="16">
        <v>320441.5</v>
      </c>
      <c r="D14" s="45">
        <v>315051.7</v>
      </c>
      <c r="E14" s="45">
        <f t="shared" si="0"/>
        <v>98.31800812316757</v>
      </c>
      <c r="F14" s="38"/>
      <c r="G14" s="38"/>
      <c r="H14" s="44"/>
      <c r="I14" s="16">
        <f t="shared" si="1"/>
        <v>320441.5</v>
      </c>
      <c r="J14" s="16">
        <f t="shared" si="1"/>
        <v>315051.7</v>
      </c>
      <c r="K14" s="45">
        <f t="shared" si="2"/>
        <v>98.31800812316757</v>
      </c>
    </row>
    <row r="15" spans="1:11" s="1" customFormat="1" ht="132" customHeight="1">
      <c r="A15" s="17" t="s">
        <v>137</v>
      </c>
      <c r="B15" s="15">
        <v>11010200</v>
      </c>
      <c r="C15" s="16">
        <v>34622.9</v>
      </c>
      <c r="D15" s="45">
        <v>53154.5</v>
      </c>
      <c r="E15" s="45">
        <f t="shared" si="0"/>
        <v>153.52411265376384</v>
      </c>
      <c r="F15" s="38"/>
      <c r="G15" s="38"/>
      <c r="H15" s="44"/>
      <c r="I15" s="16">
        <f t="shared" si="1"/>
        <v>34622.9</v>
      </c>
      <c r="J15" s="16">
        <f t="shared" si="1"/>
        <v>53154.5</v>
      </c>
      <c r="K15" s="45">
        <f t="shared" si="2"/>
        <v>153.52411265376384</v>
      </c>
    </row>
    <row r="16" spans="1:11" ht="75">
      <c r="A16" s="17" t="s">
        <v>129</v>
      </c>
      <c r="B16" s="15">
        <v>11010400</v>
      </c>
      <c r="C16" s="16">
        <v>5000</v>
      </c>
      <c r="D16" s="45">
        <v>9027.7</v>
      </c>
      <c r="E16" s="45">
        <f t="shared" si="0"/>
        <v>180.55400000000003</v>
      </c>
      <c r="F16" s="38"/>
      <c r="G16" s="38"/>
      <c r="H16" s="44"/>
      <c r="I16" s="16">
        <f t="shared" si="1"/>
        <v>5000</v>
      </c>
      <c r="J16" s="16">
        <f t="shared" si="1"/>
        <v>9027.7</v>
      </c>
      <c r="K16" s="45">
        <f t="shared" si="2"/>
        <v>180.55400000000003</v>
      </c>
    </row>
    <row r="17" spans="1:11" s="1" customFormat="1" ht="56.25" customHeight="1">
      <c r="A17" s="17" t="s">
        <v>138</v>
      </c>
      <c r="B17" s="15">
        <v>11010500</v>
      </c>
      <c r="C17" s="16">
        <v>10000</v>
      </c>
      <c r="D17" s="45">
        <v>9044.4</v>
      </c>
      <c r="E17" s="45">
        <f t="shared" si="0"/>
        <v>90.444</v>
      </c>
      <c r="F17" s="38"/>
      <c r="G17" s="38"/>
      <c r="H17" s="44"/>
      <c r="I17" s="16">
        <f t="shared" si="1"/>
        <v>10000</v>
      </c>
      <c r="J17" s="16">
        <f t="shared" si="1"/>
        <v>9044.4</v>
      </c>
      <c r="K17" s="45">
        <f t="shared" si="2"/>
        <v>90.444</v>
      </c>
    </row>
    <row r="18" spans="1:11" s="1" customFormat="1" ht="117" customHeight="1">
      <c r="A18" s="17" t="s">
        <v>177</v>
      </c>
      <c r="B18" s="15">
        <v>11010900</v>
      </c>
      <c r="C18" s="16">
        <v>200</v>
      </c>
      <c r="D18" s="45">
        <v>181.9</v>
      </c>
      <c r="E18" s="45">
        <f t="shared" si="0"/>
        <v>90.95</v>
      </c>
      <c r="F18" s="38"/>
      <c r="G18" s="38"/>
      <c r="H18" s="44"/>
      <c r="I18" s="16">
        <f t="shared" si="1"/>
        <v>200</v>
      </c>
      <c r="J18" s="16">
        <f t="shared" si="1"/>
        <v>181.9</v>
      </c>
      <c r="K18" s="45">
        <f t="shared" si="2"/>
        <v>90.95</v>
      </c>
    </row>
    <row r="19" spans="1:11" s="18" customFormat="1" ht="35.25" customHeight="1">
      <c r="A19" s="14" t="s">
        <v>7</v>
      </c>
      <c r="B19" s="15">
        <v>11020000</v>
      </c>
      <c r="C19" s="45">
        <f>C21+C20</f>
        <v>2319.8</v>
      </c>
      <c r="D19" s="45">
        <f>D21+D20</f>
        <v>2419.2999999999997</v>
      </c>
      <c r="E19" s="45">
        <f t="shared" si="0"/>
        <v>104.28916285886713</v>
      </c>
      <c r="F19" s="38"/>
      <c r="G19" s="38"/>
      <c r="H19" s="44"/>
      <c r="I19" s="16">
        <f t="shared" si="1"/>
        <v>2319.8</v>
      </c>
      <c r="J19" s="16">
        <f t="shared" si="1"/>
        <v>2419.2999999999997</v>
      </c>
      <c r="K19" s="45">
        <f t="shared" si="2"/>
        <v>104.28916285886713</v>
      </c>
    </row>
    <row r="20" spans="1:11" s="18" customFormat="1" ht="60.75" customHeight="1">
      <c r="A20" s="14" t="s">
        <v>184</v>
      </c>
      <c r="B20" s="15">
        <v>11020200</v>
      </c>
      <c r="C20" s="45">
        <v>2319.8</v>
      </c>
      <c r="D20" s="45">
        <v>2387.7</v>
      </c>
      <c r="E20" s="45">
        <f t="shared" si="0"/>
        <v>102.92697646348822</v>
      </c>
      <c r="F20" s="38"/>
      <c r="G20" s="38"/>
      <c r="H20" s="44"/>
      <c r="I20" s="16">
        <f t="shared" si="1"/>
        <v>2319.8</v>
      </c>
      <c r="J20" s="16">
        <f t="shared" si="1"/>
        <v>2387.7</v>
      </c>
      <c r="K20" s="45">
        <f t="shared" si="2"/>
        <v>102.92697646348822</v>
      </c>
    </row>
    <row r="21" spans="1:11" s="18" customFormat="1" ht="24.75" customHeight="1">
      <c r="A21" s="17" t="s">
        <v>154</v>
      </c>
      <c r="B21" s="15">
        <v>11023200</v>
      </c>
      <c r="C21" s="38"/>
      <c r="D21" s="45">
        <v>31.6</v>
      </c>
      <c r="E21" s="45"/>
      <c r="F21" s="38"/>
      <c r="G21" s="38"/>
      <c r="H21" s="44"/>
      <c r="I21" s="16"/>
      <c r="J21" s="16">
        <f t="shared" si="1"/>
        <v>31.6</v>
      </c>
      <c r="K21" s="45"/>
    </row>
    <row r="22" spans="1:11" s="18" customFormat="1" ht="18.75">
      <c r="A22" s="19" t="s">
        <v>36</v>
      </c>
      <c r="B22" s="7">
        <v>12000000</v>
      </c>
      <c r="C22" s="37"/>
      <c r="D22" s="39"/>
      <c r="E22" s="44"/>
      <c r="F22" s="44">
        <f>F23+F26</f>
        <v>3890.4</v>
      </c>
      <c r="G22" s="44">
        <f>G23+G26</f>
        <v>3361.9</v>
      </c>
      <c r="H22" s="44">
        <f aca="true" t="shared" si="3" ref="H22:H74">G22*100/F22</f>
        <v>86.41527863458771</v>
      </c>
      <c r="I22" s="12">
        <f t="shared" si="1"/>
        <v>3890.4</v>
      </c>
      <c r="J22" s="12">
        <f t="shared" si="1"/>
        <v>3361.9</v>
      </c>
      <c r="K22" s="44">
        <f t="shared" si="2"/>
        <v>86.41527863458771</v>
      </c>
    </row>
    <row r="23" spans="1:11" s="18" customFormat="1" ht="37.5">
      <c r="A23" s="17" t="s">
        <v>139</v>
      </c>
      <c r="B23" s="15">
        <v>12020000</v>
      </c>
      <c r="C23" s="37"/>
      <c r="D23" s="37"/>
      <c r="E23" s="44"/>
      <c r="F23" s="38"/>
      <c r="G23" s="45">
        <v>2.9</v>
      </c>
      <c r="H23" s="44"/>
      <c r="I23" s="16"/>
      <c r="J23" s="16">
        <f t="shared" si="1"/>
        <v>2.9</v>
      </c>
      <c r="K23" s="45"/>
    </row>
    <row r="24" spans="1:11" s="18" customFormat="1" ht="56.25">
      <c r="A24" s="17" t="s">
        <v>133</v>
      </c>
      <c r="B24" s="15">
        <v>12020100</v>
      </c>
      <c r="C24" s="37"/>
      <c r="D24" s="37"/>
      <c r="E24" s="44"/>
      <c r="F24" s="38"/>
      <c r="G24" s="45">
        <v>0.3</v>
      </c>
      <c r="H24" s="44"/>
      <c r="I24" s="16"/>
      <c r="J24" s="16">
        <f t="shared" si="1"/>
        <v>0.3</v>
      </c>
      <c r="K24" s="45"/>
    </row>
    <row r="25" spans="1:11" s="1" customFormat="1" ht="42.75" customHeight="1">
      <c r="A25" s="17" t="s">
        <v>131</v>
      </c>
      <c r="B25" s="15">
        <v>12020200</v>
      </c>
      <c r="C25" s="37"/>
      <c r="D25" s="37"/>
      <c r="E25" s="44"/>
      <c r="F25" s="38"/>
      <c r="G25" s="45">
        <v>2.6</v>
      </c>
      <c r="H25" s="44"/>
      <c r="I25" s="16"/>
      <c r="J25" s="16">
        <f t="shared" si="1"/>
        <v>2.6</v>
      </c>
      <c r="K25" s="45"/>
    </row>
    <row r="26" spans="1:11" s="1" customFormat="1" ht="37.5">
      <c r="A26" s="14" t="s">
        <v>37</v>
      </c>
      <c r="B26" s="15">
        <v>12030000</v>
      </c>
      <c r="C26" s="38"/>
      <c r="D26" s="38"/>
      <c r="E26" s="44"/>
      <c r="F26" s="45">
        <f>F27+F28+F29</f>
        <v>3890.4</v>
      </c>
      <c r="G26" s="45">
        <f>G27+G28+G29</f>
        <v>3359</v>
      </c>
      <c r="H26" s="45">
        <f t="shared" si="3"/>
        <v>86.3407361710878</v>
      </c>
      <c r="I26" s="16">
        <f t="shared" si="1"/>
        <v>3890.4</v>
      </c>
      <c r="J26" s="16">
        <f t="shared" si="1"/>
        <v>3359</v>
      </c>
      <c r="K26" s="45">
        <f t="shared" si="2"/>
        <v>86.3407361710878</v>
      </c>
    </row>
    <row r="27" spans="1:11" s="1" customFormat="1" ht="48.75" customHeight="1">
      <c r="A27" s="17" t="s">
        <v>38</v>
      </c>
      <c r="B27" s="15">
        <v>12030100</v>
      </c>
      <c r="C27" s="38"/>
      <c r="D27" s="38"/>
      <c r="E27" s="44"/>
      <c r="F27" s="16">
        <v>500</v>
      </c>
      <c r="G27" s="45">
        <v>151.5</v>
      </c>
      <c r="H27" s="45">
        <f t="shared" si="3"/>
        <v>30.3</v>
      </c>
      <c r="I27" s="16">
        <f t="shared" si="1"/>
        <v>500</v>
      </c>
      <c r="J27" s="16">
        <f t="shared" si="1"/>
        <v>151.5</v>
      </c>
      <c r="K27" s="45">
        <f t="shared" si="2"/>
        <v>30.3</v>
      </c>
    </row>
    <row r="28" spans="1:11" s="1" customFormat="1" ht="48.75" customHeight="1">
      <c r="A28" s="17" t="s">
        <v>39</v>
      </c>
      <c r="B28" s="15">
        <v>12030200</v>
      </c>
      <c r="C28" s="38"/>
      <c r="D28" s="38"/>
      <c r="E28" s="44"/>
      <c r="F28" s="16">
        <v>3390.4</v>
      </c>
      <c r="G28" s="45">
        <v>2628.9</v>
      </c>
      <c r="H28" s="45">
        <f t="shared" si="3"/>
        <v>77.5395233600755</v>
      </c>
      <c r="I28" s="16">
        <f t="shared" si="1"/>
        <v>3390.4</v>
      </c>
      <c r="J28" s="16">
        <f t="shared" si="1"/>
        <v>2628.9</v>
      </c>
      <c r="K28" s="45">
        <f t="shared" si="2"/>
        <v>77.5395233600755</v>
      </c>
    </row>
    <row r="29" spans="1:11" s="1" customFormat="1" ht="44.25" customHeight="1">
      <c r="A29" s="17" t="s">
        <v>178</v>
      </c>
      <c r="B29" s="15">
        <v>12030500</v>
      </c>
      <c r="C29" s="38"/>
      <c r="D29" s="38"/>
      <c r="E29" s="44"/>
      <c r="F29" s="16"/>
      <c r="G29" s="45">
        <v>578.6</v>
      </c>
      <c r="H29" s="44"/>
      <c r="I29" s="16"/>
      <c r="J29" s="16">
        <f t="shared" si="1"/>
        <v>578.6</v>
      </c>
      <c r="K29" s="45"/>
    </row>
    <row r="30" spans="1:11" s="1" customFormat="1" ht="44.25" customHeight="1">
      <c r="A30" s="13" t="s">
        <v>40</v>
      </c>
      <c r="B30" s="7">
        <v>13000000</v>
      </c>
      <c r="C30" s="44">
        <f>C31+C32</f>
        <v>46500</v>
      </c>
      <c r="D30" s="44">
        <f>D31+D32</f>
        <v>50107.5</v>
      </c>
      <c r="E30" s="44">
        <f>D30*100/C30</f>
        <v>107.75806451612904</v>
      </c>
      <c r="F30" s="37"/>
      <c r="G30" s="37"/>
      <c r="H30" s="44"/>
      <c r="I30" s="12">
        <f t="shared" si="1"/>
        <v>46500</v>
      </c>
      <c r="J30" s="12">
        <f t="shared" si="1"/>
        <v>50107.5</v>
      </c>
      <c r="K30" s="44">
        <f t="shared" si="2"/>
        <v>107.75806451612904</v>
      </c>
    </row>
    <row r="31" spans="1:11" s="1" customFormat="1" ht="24.75" customHeight="1">
      <c r="A31" s="17" t="s">
        <v>148</v>
      </c>
      <c r="B31" s="15">
        <v>13030000</v>
      </c>
      <c r="C31" s="16"/>
      <c r="D31" s="45">
        <v>0.2</v>
      </c>
      <c r="E31" s="44"/>
      <c r="F31" s="37"/>
      <c r="G31" s="37"/>
      <c r="H31" s="44"/>
      <c r="I31" s="16"/>
      <c r="J31" s="16">
        <f t="shared" si="1"/>
        <v>0.2</v>
      </c>
      <c r="K31" s="45"/>
    </row>
    <row r="32" spans="1:11" s="1" customFormat="1" ht="18.75">
      <c r="A32" s="14" t="s">
        <v>8</v>
      </c>
      <c r="B32" s="15">
        <v>13050000</v>
      </c>
      <c r="C32" s="16">
        <v>46500</v>
      </c>
      <c r="D32" s="45">
        <v>50107.3</v>
      </c>
      <c r="E32" s="45">
        <f>D32*100/C32</f>
        <v>107.75763440860214</v>
      </c>
      <c r="F32" s="38"/>
      <c r="G32" s="38"/>
      <c r="H32" s="44"/>
      <c r="I32" s="16">
        <f t="shared" si="1"/>
        <v>46500</v>
      </c>
      <c r="J32" s="16">
        <f t="shared" si="1"/>
        <v>50107.3</v>
      </c>
      <c r="K32" s="45">
        <f t="shared" si="2"/>
        <v>107.75763440860214</v>
      </c>
    </row>
    <row r="33" spans="1:11" s="1" customFormat="1" ht="37.5">
      <c r="A33" s="13" t="s">
        <v>53</v>
      </c>
      <c r="B33" s="7">
        <v>16000000</v>
      </c>
      <c r="C33" s="37"/>
      <c r="D33" s="44">
        <f>D34</f>
        <v>0.2</v>
      </c>
      <c r="E33" s="44"/>
      <c r="F33" s="40"/>
      <c r="G33" s="40"/>
      <c r="H33" s="44"/>
      <c r="I33" s="12"/>
      <c r="J33" s="12">
        <f t="shared" si="1"/>
        <v>0.2</v>
      </c>
      <c r="K33" s="44"/>
    </row>
    <row r="34" spans="1:11" s="1" customFormat="1" ht="24.75" customHeight="1">
      <c r="A34" s="14" t="s">
        <v>54</v>
      </c>
      <c r="B34" s="15">
        <v>16010000</v>
      </c>
      <c r="C34" s="38"/>
      <c r="D34" s="45">
        <v>0.2</v>
      </c>
      <c r="E34" s="44"/>
      <c r="F34" s="38"/>
      <c r="G34" s="38"/>
      <c r="H34" s="44"/>
      <c r="I34" s="16"/>
      <c r="J34" s="16">
        <f t="shared" si="1"/>
        <v>0.2</v>
      </c>
      <c r="K34" s="45"/>
    </row>
    <row r="35" spans="1:11" s="1" customFormat="1" ht="18.75">
      <c r="A35" s="19" t="s">
        <v>9</v>
      </c>
      <c r="B35" s="7">
        <v>18000000</v>
      </c>
      <c r="C35" s="44">
        <f>C36+C37+C38</f>
        <v>5982</v>
      </c>
      <c r="D35" s="44">
        <f>D36+D37+D38</f>
        <v>6104.3</v>
      </c>
      <c r="E35" s="44">
        <f>D35*100/C35</f>
        <v>102.04446673353394</v>
      </c>
      <c r="F35" s="44">
        <f>F36+F37+F38+F40</f>
        <v>76785.6</v>
      </c>
      <c r="G35" s="44">
        <f>G36+G37+G38+G40</f>
        <v>75685.3</v>
      </c>
      <c r="H35" s="44">
        <f t="shared" si="3"/>
        <v>98.56704903002645</v>
      </c>
      <c r="I35" s="12">
        <f t="shared" si="1"/>
        <v>82767.6</v>
      </c>
      <c r="J35" s="12">
        <f t="shared" si="1"/>
        <v>81789.6</v>
      </c>
      <c r="K35" s="44">
        <f t="shared" si="2"/>
        <v>98.81837820596466</v>
      </c>
    </row>
    <row r="36" spans="1:11" s="1" customFormat="1" ht="37.5">
      <c r="A36" s="14" t="s">
        <v>159</v>
      </c>
      <c r="B36" s="15">
        <v>18010000</v>
      </c>
      <c r="C36" s="16"/>
      <c r="D36" s="38"/>
      <c r="E36" s="44"/>
      <c r="F36" s="16">
        <v>180</v>
      </c>
      <c r="G36" s="45">
        <v>200.4</v>
      </c>
      <c r="H36" s="45">
        <f t="shared" si="3"/>
        <v>111.33333333333333</v>
      </c>
      <c r="I36" s="16">
        <f t="shared" si="1"/>
        <v>180</v>
      </c>
      <c r="J36" s="16">
        <f t="shared" si="1"/>
        <v>200.4</v>
      </c>
      <c r="K36" s="45">
        <f t="shared" si="2"/>
        <v>111.33333333333333</v>
      </c>
    </row>
    <row r="37" spans="1:11" s="1" customFormat="1" ht="28.5" customHeight="1">
      <c r="A37" s="14" t="s">
        <v>41</v>
      </c>
      <c r="B37" s="15">
        <v>18030000</v>
      </c>
      <c r="C37" s="16">
        <v>82</v>
      </c>
      <c r="D37" s="45">
        <v>92.6</v>
      </c>
      <c r="E37" s="45">
        <f>D37*100/C37</f>
        <v>112.92682926829268</v>
      </c>
      <c r="F37" s="38"/>
      <c r="G37" s="38"/>
      <c r="H37" s="44"/>
      <c r="I37" s="16">
        <f aca="true" t="shared" si="4" ref="I37:J91">C37+F37</f>
        <v>82</v>
      </c>
      <c r="J37" s="16">
        <f t="shared" si="4"/>
        <v>92.6</v>
      </c>
      <c r="K37" s="45">
        <f t="shared" si="2"/>
        <v>112.92682926829268</v>
      </c>
    </row>
    <row r="38" spans="1:11" s="1" customFormat="1" ht="57.75" customHeight="1">
      <c r="A38" s="14" t="s">
        <v>42</v>
      </c>
      <c r="B38" s="15">
        <v>18040000</v>
      </c>
      <c r="C38" s="16">
        <v>5900</v>
      </c>
      <c r="D38" s="45">
        <v>6011.7</v>
      </c>
      <c r="E38" s="45">
        <f>D38*100/C38</f>
        <v>101.89322033898306</v>
      </c>
      <c r="F38" s="16">
        <v>220</v>
      </c>
      <c r="G38" s="45">
        <v>247.9</v>
      </c>
      <c r="H38" s="45">
        <f t="shared" si="3"/>
        <v>112.68181818181819</v>
      </c>
      <c r="I38" s="16">
        <f t="shared" si="4"/>
        <v>6120</v>
      </c>
      <c r="J38" s="16">
        <f t="shared" si="4"/>
        <v>6259.599999999999</v>
      </c>
      <c r="K38" s="45">
        <f t="shared" si="2"/>
        <v>102.28104575163398</v>
      </c>
    </row>
    <row r="39" spans="1:11" s="1" customFormat="1" ht="102.75" customHeight="1">
      <c r="A39" s="17" t="s">
        <v>43</v>
      </c>
      <c r="B39" s="15">
        <v>18041500</v>
      </c>
      <c r="C39" s="38"/>
      <c r="D39" s="38"/>
      <c r="E39" s="44"/>
      <c r="F39" s="16">
        <v>220</v>
      </c>
      <c r="G39" s="45">
        <v>247.9</v>
      </c>
      <c r="H39" s="45">
        <f t="shared" si="3"/>
        <v>112.68181818181819</v>
      </c>
      <c r="I39" s="16">
        <f t="shared" si="4"/>
        <v>220</v>
      </c>
      <c r="J39" s="16">
        <f t="shared" si="4"/>
        <v>247.9</v>
      </c>
      <c r="K39" s="45">
        <f t="shared" si="2"/>
        <v>112.68181818181819</v>
      </c>
    </row>
    <row r="40" spans="1:11" s="1" customFormat="1" ht="18.75">
      <c r="A40" s="14" t="s">
        <v>44</v>
      </c>
      <c r="B40" s="15">
        <v>18050000</v>
      </c>
      <c r="C40" s="38"/>
      <c r="D40" s="38"/>
      <c r="E40" s="44"/>
      <c r="F40" s="45">
        <f>F41+F42+F43</f>
        <v>76385.6</v>
      </c>
      <c r="G40" s="45">
        <f>G41+G42+G43</f>
        <v>75237</v>
      </c>
      <c r="H40" s="45">
        <f t="shared" si="3"/>
        <v>98.49631344127688</v>
      </c>
      <c r="I40" s="16">
        <f t="shared" si="4"/>
        <v>76385.6</v>
      </c>
      <c r="J40" s="16">
        <f t="shared" si="4"/>
        <v>75237</v>
      </c>
      <c r="K40" s="45">
        <f t="shared" si="2"/>
        <v>98.49631344127688</v>
      </c>
    </row>
    <row r="41" spans="1:11" s="1" customFormat="1" ht="37.5">
      <c r="A41" s="17" t="s">
        <v>135</v>
      </c>
      <c r="B41" s="15">
        <v>18050200</v>
      </c>
      <c r="C41" s="38"/>
      <c r="D41" s="38"/>
      <c r="E41" s="44"/>
      <c r="F41" s="16"/>
      <c r="G41" s="45">
        <v>-2.8</v>
      </c>
      <c r="H41" s="44"/>
      <c r="I41" s="16"/>
      <c r="J41" s="16">
        <f t="shared" si="4"/>
        <v>-2.8</v>
      </c>
      <c r="K41" s="45"/>
    </row>
    <row r="42" spans="1:11" s="1" customFormat="1" ht="18.75">
      <c r="A42" s="14" t="s">
        <v>45</v>
      </c>
      <c r="B42" s="15">
        <v>18050300</v>
      </c>
      <c r="C42" s="38"/>
      <c r="D42" s="38"/>
      <c r="E42" s="44"/>
      <c r="F42" s="16">
        <v>20921.1</v>
      </c>
      <c r="G42" s="45">
        <v>23380.1</v>
      </c>
      <c r="H42" s="45">
        <f t="shared" si="3"/>
        <v>111.753684079709</v>
      </c>
      <c r="I42" s="16">
        <f t="shared" si="4"/>
        <v>20921.1</v>
      </c>
      <c r="J42" s="16">
        <f t="shared" si="4"/>
        <v>23380.1</v>
      </c>
      <c r="K42" s="45">
        <f t="shared" si="2"/>
        <v>111.753684079709</v>
      </c>
    </row>
    <row r="43" spans="1:11" s="1" customFormat="1" ht="18.75">
      <c r="A43" s="14" t="s">
        <v>46</v>
      </c>
      <c r="B43" s="15">
        <v>18050400</v>
      </c>
      <c r="C43" s="38"/>
      <c r="D43" s="38"/>
      <c r="E43" s="44"/>
      <c r="F43" s="16">
        <v>55464.5</v>
      </c>
      <c r="G43" s="45">
        <v>51859.7</v>
      </c>
      <c r="H43" s="45">
        <f t="shared" si="3"/>
        <v>93.5007076598545</v>
      </c>
      <c r="I43" s="16">
        <f t="shared" si="4"/>
        <v>55464.5</v>
      </c>
      <c r="J43" s="16">
        <f t="shared" si="4"/>
        <v>51859.7</v>
      </c>
      <c r="K43" s="45">
        <f t="shared" si="2"/>
        <v>93.5007076598545</v>
      </c>
    </row>
    <row r="44" spans="1:11" s="1" customFormat="1" ht="18.75">
      <c r="A44" s="20" t="s">
        <v>47</v>
      </c>
      <c r="B44" s="7">
        <v>19000000</v>
      </c>
      <c r="C44" s="37"/>
      <c r="D44" s="37"/>
      <c r="E44" s="44"/>
      <c r="F44" s="44">
        <f>F45+F46</f>
        <v>24485.5</v>
      </c>
      <c r="G44" s="44">
        <f>G45+G46</f>
        <v>32581.1</v>
      </c>
      <c r="H44" s="44">
        <f t="shared" si="3"/>
        <v>133.06283310530722</v>
      </c>
      <c r="I44" s="12">
        <f t="shared" si="4"/>
        <v>24485.5</v>
      </c>
      <c r="J44" s="12">
        <f t="shared" si="4"/>
        <v>32581.1</v>
      </c>
      <c r="K44" s="44">
        <f t="shared" si="2"/>
        <v>133.06283310530722</v>
      </c>
    </row>
    <row r="45" spans="1:11" s="1" customFormat="1" ht="18.75">
      <c r="A45" s="14" t="s">
        <v>48</v>
      </c>
      <c r="B45" s="15">
        <v>19010000</v>
      </c>
      <c r="C45" s="38"/>
      <c r="D45" s="38"/>
      <c r="E45" s="44"/>
      <c r="F45" s="16">
        <v>24485.5</v>
      </c>
      <c r="G45" s="45">
        <v>32581.3</v>
      </c>
      <c r="H45" s="45">
        <f t="shared" si="3"/>
        <v>133.06364991525598</v>
      </c>
      <c r="I45" s="16">
        <f t="shared" si="4"/>
        <v>24485.5</v>
      </c>
      <c r="J45" s="16">
        <f t="shared" si="4"/>
        <v>32581.3</v>
      </c>
      <c r="K45" s="45">
        <f t="shared" si="2"/>
        <v>133.06364991525598</v>
      </c>
    </row>
    <row r="46" spans="1:11" s="1" customFormat="1" ht="37.5">
      <c r="A46" s="14" t="s">
        <v>18</v>
      </c>
      <c r="B46" s="15">
        <v>19050000</v>
      </c>
      <c r="C46" s="38"/>
      <c r="D46" s="38"/>
      <c r="E46" s="44"/>
      <c r="F46" s="38"/>
      <c r="G46" s="45">
        <v>-0.2</v>
      </c>
      <c r="H46" s="44"/>
      <c r="I46" s="16"/>
      <c r="J46" s="16">
        <f t="shared" si="4"/>
        <v>-0.2</v>
      </c>
      <c r="K46" s="45"/>
    </row>
    <row r="47" spans="1:11" s="1" customFormat="1" ht="39" customHeight="1">
      <c r="A47" s="7" t="s">
        <v>10</v>
      </c>
      <c r="B47" s="7">
        <v>20000000</v>
      </c>
      <c r="C47" s="44">
        <f>SUM(C48+C54+C59)</f>
        <v>25830.2</v>
      </c>
      <c r="D47" s="44">
        <f>SUM(D48+D54+D59)</f>
        <v>15713.6</v>
      </c>
      <c r="E47" s="44">
        <f>D47*100/C47</f>
        <v>60.834217311519076</v>
      </c>
      <c r="F47" s="44">
        <f>F48+F54+F59+F66</f>
        <v>16835.3</v>
      </c>
      <c r="G47" s="44">
        <f>G48+G54+G59+G66</f>
        <v>24895.8</v>
      </c>
      <c r="H47" s="44">
        <f t="shared" si="3"/>
        <v>147.87856468254205</v>
      </c>
      <c r="I47" s="12">
        <f t="shared" si="4"/>
        <v>42665.5</v>
      </c>
      <c r="J47" s="12">
        <f t="shared" si="4"/>
        <v>40609.4</v>
      </c>
      <c r="K47" s="44">
        <f t="shared" si="2"/>
        <v>95.18088385229284</v>
      </c>
    </row>
    <row r="48" spans="1:11" s="1" customFormat="1" ht="37.5">
      <c r="A48" s="19" t="s">
        <v>27</v>
      </c>
      <c r="B48" s="7">
        <v>21000000</v>
      </c>
      <c r="C48" s="44">
        <f>C49+C50+C51</f>
        <v>16340.2</v>
      </c>
      <c r="D48" s="44">
        <f>D49+D50+D51</f>
        <v>10084.1</v>
      </c>
      <c r="E48" s="44">
        <f>D48*100/C48</f>
        <v>61.713442919915295</v>
      </c>
      <c r="F48" s="37"/>
      <c r="G48" s="37"/>
      <c r="H48" s="44"/>
      <c r="I48" s="12">
        <f t="shared" si="4"/>
        <v>16340.2</v>
      </c>
      <c r="J48" s="12">
        <f t="shared" si="4"/>
        <v>10084.1</v>
      </c>
      <c r="K48" s="44">
        <f t="shared" si="2"/>
        <v>61.713442919915295</v>
      </c>
    </row>
    <row r="49" spans="1:11" s="1" customFormat="1" ht="75">
      <c r="A49" s="17" t="s">
        <v>165</v>
      </c>
      <c r="B49" s="15">
        <v>21010300</v>
      </c>
      <c r="C49" s="16">
        <v>10290.2</v>
      </c>
      <c r="D49" s="45">
        <v>9944.9</v>
      </c>
      <c r="E49" s="45">
        <f>D49*100/C49</f>
        <v>96.64438008979417</v>
      </c>
      <c r="F49" s="38"/>
      <c r="G49" s="38"/>
      <c r="H49" s="44"/>
      <c r="I49" s="16">
        <f t="shared" si="4"/>
        <v>10290.2</v>
      </c>
      <c r="J49" s="16">
        <f t="shared" si="4"/>
        <v>9944.9</v>
      </c>
      <c r="K49" s="45">
        <f t="shared" si="2"/>
        <v>96.64438008979417</v>
      </c>
    </row>
    <row r="50" spans="1:11" s="1" customFormat="1" ht="37.5">
      <c r="A50" s="17" t="s">
        <v>61</v>
      </c>
      <c r="B50" s="15">
        <v>21050000</v>
      </c>
      <c r="C50" s="16">
        <v>6000</v>
      </c>
      <c r="D50" s="38"/>
      <c r="E50" s="45"/>
      <c r="F50" s="38"/>
      <c r="G50" s="38"/>
      <c r="H50" s="44"/>
      <c r="I50" s="16">
        <f t="shared" si="4"/>
        <v>6000</v>
      </c>
      <c r="J50" s="16"/>
      <c r="K50" s="45"/>
    </row>
    <row r="51" spans="1:11" s="1" customFormat="1" ht="22.5" customHeight="1">
      <c r="A51" s="14" t="s">
        <v>11</v>
      </c>
      <c r="B51" s="15">
        <v>21080000</v>
      </c>
      <c r="C51" s="16">
        <v>50</v>
      </c>
      <c r="D51" s="45">
        <f>D52+D53</f>
        <v>139.2</v>
      </c>
      <c r="E51" s="45">
        <f>D51*100/C51</f>
        <v>278.4</v>
      </c>
      <c r="F51" s="38"/>
      <c r="G51" s="38"/>
      <c r="H51" s="44"/>
      <c r="I51" s="16">
        <f t="shared" si="4"/>
        <v>50</v>
      </c>
      <c r="J51" s="16">
        <f t="shared" si="4"/>
        <v>139.2</v>
      </c>
      <c r="K51" s="45">
        <f t="shared" si="2"/>
        <v>278.4</v>
      </c>
    </row>
    <row r="52" spans="1:11" s="1" customFormat="1" ht="119.25" customHeight="1">
      <c r="A52" s="17" t="s">
        <v>167</v>
      </c>
      <c r="B52" s="15">
        <v>21080900</v>
      </c>
      <c r="C52" s="38"/>
      <c r="D52" s="45">
        <v>5.1</v>
      </c>
      <c r="E52" s="44"/>
      <c r="F52" s="38"/>
      <c r="G52" s="38"/>
      <c r="H52" s="44"/>
      <c r="I52" s="16"/>
      <c r="J52" s="16">
        <f t="shared" si="4"/>
        <v>5.1</v>
      </c>
      <c r="K52" s="45"/>
    </row>
    <row r="53" spans="1:11" s="1" customFormat="1" ht="27.75" customHeight="1">
      <c r="A53" s="14" t="s">
        <v>168</v>
      </c>
      <c r="B53" s="15">
        <v>21081100</v>
      </c>
      <c r="C53" s="16">
        <v>50</v>
      </c>
      <c r="D53" s="45">
        <v>134.1</v>
      </c>
      <c r="E53" s="45">
        <f aca="true" t="shared" si="5" ref="E53:E61">D53*100/C53</f>
        <v>268.2</v>
      </c>
      <c r="F53" s="38"/>
      <c r="G53" s="38"/>
      <c r="H53" s="44"/>
      <c r="I53" s="16">
        <f t="shared" si="4"/>
        <v>50</v>
      </c>
      <c r="J53" s="16">
        <f t="shared" si="4"/>
        <v>134.1</v>
      </c>
      <c r="K53" s="45">
        <f t="shared" si="2"/>
        <v>268.2</v>
      </c>
    </row>
    <row r="54" spans="1:11" s="1" customFormat="1" ht="60" customHeight="1">
      <c r="A54" s="13" t="s">
        <v>49</v>
      </c>
      <c r="B54" s="7">
        <v>22000000</v>
      </c>
      <c r="C54" s="44">
        <f>C55+C56</f>
        <v>8780</v>
      </c>
      <c r="D54" s="44">
        <f>D55+D56</f>
        <v>4610.700000000001</v>
      </c>
      <c r="E54" s="44">
        <f t="shared" si="5"/>
        <v>52.513667425968116</v>
      </c>
      <c r="F54" s="37"/>
      <c r="G54" s="37"/>
      <c r="H54" s="44"/>
      <c r="I54" s="12">
        <f t="shared" si="4"/>
        <v>8780</v>
      </c>
      <c r="J54" s="12">
        <f t="shared" si="4"/>
        <v>4610.700000000001</v>
      </c>
      <c r="K54" s="44">
        <f t="shared" si="2"/>
        <v>52.513667425968116</v>
      </c>
    </row>
    <row r="55" spans="1:11" s="1" customFormat="1" ht="81" customHeight="1">
      <c r="A55" s="17" t="s">
        <v>59</v>
      </c>
      <c r="B55" s="15">
        <v>22080400</v>
      </c>
      <c r="C55" s="16">
        <v>8600</v>
      </c>
      <c r="D55" s="45">
        <v>4454.6</v>
      </c>
      <c r="E55" s="45">
        <f t="shared" si="5"/>
        <v>51.79767441860466</v>
      </c>
      <c r="F55" s="38"/>
      <c r="G55" s="38"/>
      <c r="H55" s="44"/>
      <c r="I55" s="16">
        <f t="shared" si="4"/>
        <v>8600</v>
      </c>
      <c r="J55" s="16">
        <f t="shared" si="4"/>
        <v>4454.6</v>
      </c>
      <c r="K55" s="45">
        <f t="shared" si="2"/>
        <v>51.79767441860466</v>
      </c>
    </row>
    <row r="56" spans="1:11" s="18" customFormat="1" ht="33.75" customHeight="1">
      <c r="A56" s="20" t="s">
        <v>12</v>
      </c>
      <c r="B56" s="7">
        <v>22090000</v>
      </c>
      <c r="C56" s="44">
        <f>C57+C58</f>
        <v>180</v>
      </c>
      <c r="D56" s="44">
        <f>D57+D58</f>
        <v>156.10000000000002</v>
      </c>
      <c r="E56" s="44">
        <f t="shared" si="5"/>
        <v>86.72222222222223</v>
      </c>
      <c r="F56" s="37"/>
      <c r="G56" s="37"/>
      <c r="H56" s="44"/>
      <c r="I56" s="12">
        <f t="shared" si="4"/>
        <v>180</v>
      </c>
      <c r="J56" s="12">
        <f t="shared" si="4"/>
        <v>156.10000000000002</v>
      </c>
      <c r="K56" s="44">
        <f t="shared" si="2"/>
        <v>86.72222222222223</v>
      </c>
    </row>
    <row r="57" spans="1:11" s="1" customFormat="1" ht="79.5" customHeight="1">
      <c r="A57" s="17" t="s">
        <v>33</v>
      </c>
      <c r="B57" s="15">
        <v>22090100</v>
      </c>
      <c r="C57" s="16">
        <v>115</v>
      </c>
      <c r="D57" s="45">
        <v>119.9</v>
      </c>
      <c r="E57" s="45">
        <f t="shared" si="5"/>
        <v>104.26086956521739</v>
      </c>
      <c r="F57" s="38"/>
      <c r="G57" s="38"/>
      <c r="H57" s="44"/>
      <c r="I57" s="16">
        <f t="shared" si="4"/>
        <v>115</v>
      </c>
      <c r="J57" s="16">
        <f t="shared" si="4"/>
        <v>119.9</v>
      </c>
      <c r="K57" s="45">
        <f t="shared" si="2"/>
        <v>104.26086956521739</v>
      </c>
    </row>
    <row r="58" spans="1:11" s="1" customFormat="1" ht="65.25" customHeight="1">
      <c r="A58" s="17" t="s">
        <v>136</v>
      </c>
      <c r="B58" s="15">
        <v>22090400</v>
      </c>
      <c r="C58" s="16">
        <v>65</v>
      </c>
      <c r="D58" s="45">
        <v>36.2</v>
      </c>
      <c r="E58" s="45">
        <f t="shared" si="5"/>
        <v>55.6923076923077</v>
      </c>
      <c r="F58" s="38"/>
      <c r="G58" s="38"/>
      <c r="H58" s="44"/>
      <c r="I58" s="16">
        <f t="shared" si="4"/>
        <v>65</v>
      </c>
      <c r="J58" s="16">
        <f t="shared" si="4"/>
        <v>36.2</v>
      </c>
      <c r="K58" s="45">
        <f t="shared" si="2"/>
        <v>55.6923076923077</v>
      </c>
    </row>
    <row r="59" spans="1:11" s="1" customFormat="1" ht="17.25" customHeight="1">
      <c r="A59" s="20" t="s">
        <v>13</v>
      </c>
      <c r="B59" s="7">
        <v>24000000</v>
      </c>
      <c r="C59" s="44">
        <f>SUM(C60)</f>
        <v>710</v>
      </c>
      <c r="D59" s="44">
        <f>SUM(D60)</f>
        <v>1018.8</v>
      </c>
      <c r="E59" s="44">
        <f t="shared" si="5"/>
        <v>143.49295774647888</v>
      </c>
      <c r="F59" s="44">
        <f>F62+F63+F65</f>
        <v>3004</v>
      </c>
      <c r="G59" s="44">
        <f>G62+G63+G65</f>
        <v>1306.3</v>
      </c>
      <c r="H59" s="44">
        <f t="shared" si="3"/>
        <v>43.48535286284953</v>
      </c>
      <c r="I59" s="12">
        <f t="shared" si="4"/>
        <v>3714</v>
      </c>
      <c r="J59" s="12">
        <f t="shared" si="4"/>
        <v>2325.1</v>
      </c>
      <c r="K59" s="44">
        <f t="shared" si="2"/>
        <v>62.60366182014001</v>
      </c>
    </row>
    <row r="60" spans="1:11" s="1" customFormat="1" ht="18.75">
      <c r="A60" s="14" t="s">
        <v>11</v>
      </c>
      <c r="B60" s="15">
        <v>24060000</v>
      </c>
      <c r="C60" s="16">
        <v>710</v>
      </c>
      <c r="D60" s="45">
        <f>D61+D62</f>
        <v>1018.8</v>
      </c>
      <c r="E60" s="45">
        <f t="shared" si="5"/>
        <v>143.49295774647888</v>
      </c>
      <c r="F60" s="38"/>
      <c r="G60" s="16">
        <v>21</v>
      </c>
      <c r="H60" s="44"/>
      <c r="I60" s="16">
        <f t="shared" si="4"/>
        <v>710</v>
      </c>
      <c r="J60" s="16">
        <f t="shared" si="4"/>
        <v>1039.8</v>
      </c>
      <c r="K60" s="45">
        <f t="shared" si="2"/>
        <v>146.45070422535213</v>
      </c>
    </row>
    <row r="61" spans="1:11" s="1" customFormat="1" ht="18.75">
      <c r="A61" s="14" t="s">
        <v>11</v>
      </c>
      <c r="B61" s="15">
        <v>24060300</v>
      </c>
      <c r="C61" s="16">
        <v>710</v>
      </c>
      <c r="D61" s="45">
        <v>1018.8</v>
      </c>
      <c r="E61" s="45">
        <f t="shared" si="5"/>
        <v>143.49295774647888</v>
      </c>
      <c r="F61" s="38"/>
      <c r="G61" s="16"/>
      <c r="H61" s="44"/>
      <c r="I61" s="16">
        <f t="shared" si="4"/>
        <v>710</v>
      </c>
      <c r="J61" s="16">
        <f t="shared" si="4"/>
        <v>1018.8</v>
      </c>
      <c r="K61" s="45">
        <f t="shared" si="2"/>
        <v>143.49295774647888</v>
      </c>
    </row>
    <row r="62" spans="1:11" s="1" customFormat="1" ht="83.25" customHeight="1">
      <c r="A62" s="17" t="s">
        <v>28</v>
      </c>
      <c r="B62" s="15">
        <v>24062100</v>
      </c>
      <c r="C62" s="38"/>
      <c r="D62" s="45"/>
      <c r="E62" s="44"/>
      <c r="F62" s="38"/>
      <c r="G62" s="45">
        <v>21</v>
      </c>
      <c r="H62" s="44"/>
      <c r="I62" s="16"/>
      <c r="J62" s="16">
        <f t="shared" si="4"/>
        <v>21</v>
      </c>
      <c r="K62" s="45"/>
    </row>
    <row r="63" spans="1:11" s="1" customFormat="1" ht="37.5">
      <c r="A63" s="14" t="s">
        <v>55</v>
      </c>
      <c r="B63" s="15">
        <v>24110000</v>
      </c>
      <c r="C63" s="38"/>
      <c r="D63" s="38"/>
      <c r="E63" s="44"/>
      <c r="F63" s="45">
        <v>4</v>
      </c>
      <c r="G63" s="45">
        <f>G64</f>
        <v>5.5</v>
      </c>
      <c r="H63" s="45">
        <f t="shared" si="3"/>
        <v>137.5</v>
      </c>
      <c r="I63" s="16">
        <f t="shared" si="4"/>
        <v>4</v>
      </c>
      <c r="J63" s="16">
        <f t="shared" si="4"/>
        <v>5.5</v>
      </c>
      <c r="K63" s="45">
        <f t="shared" si="2"/>
        <v>137.5</v>
      </c>
    </row>
    <row r="64" spans="1:11" s="1" customFormat="1" ht="108.75" customHeight="1">
      <c r="A64" s="17" t="s">
        <v>56</v>
      </c>
      <c r="B64" s="15">
        <v>24110900</v>
      </c>
      <c r="C64" s="38"/>
      <c r="D64" s="38"/>
      <c r="E64" s="44"/>
      <c r="F64" s="16">
        <v>4</v>
      </c>
      <c r="G64" s="45">
        <v>5.5</v>
      </c>
      <c r="H64" s="45">
        <f t="shared" si="3"/>
        <v>137.5</v>
      </c>
      <c r="I64" s="16">
        <f t="shared" si="4"/>
        <v>4</v>
      </c>
      <c r="J64" s="16">
        <f t="shared" si="4"/>
        <v>5.5</v>
      </c>
      <c r="K64" s="45">
        <f t="shared" si="2"/>
        <v>137.5</v>
      </c>
    </row>
    <row r="65" spans="1:11" s="1" customFormat="1" ht="46.5" customHeight="1">
      <c r="A65" s="17" t="s">
        <v>130</v>
      </c>
      <c r="B65" s="15">
        <v>24170000</v>
      </c>
      <c r="C65" s="38"/>
      <c r="D65" s="38"/>
      <c r="E65" s="44"/>
      <c r="F65" s="16">
        <v>3000</v>
      </c>
      <c r="G65" s="45">
        <v>1279.8</v>
      </c>
      <c r="H65" s="45">
        <f t="shared" si="3"/>
        <v>42.66</v>
      </c>
      <c r="I65" s="16">
        <f t="shared" si="4"/>
        <v>3000</v>
      </c>
      <c r="J65" s="16">
        <f t="shared" si="4"/>
        <v>1279.8</v>
      </c>
      <c r="K65" s="45">
        <f t="shared" si="2"/>
        <v>42.66</v>
      </c>
    </row>
    <row r="66" spans="1:11" s="1" customFormat="1" ht="37.5">
      <c r="A66" s="20" t="s">
        <v>14</v>
      </c>
      <c r="B66" s="7">
        <v>25000000</v>
      </c>
      <c r="C66" s="37"/>
      <c r="D66" s="37"/>
      <c r="E66" s="44"/>
      <c r="F66" s="44">
        <f>F67+F68</f>
        <v>13831.3</v>
      </c>
      <c r="G66" s="44">
        <f>G67+G68</f>
        <v>23589.5</v>
      </c>
      <c r="H66" s="44">
        <f t="shared" si="3"/>
        <v>170.5515750507906</v>
      </c>
      <c r="I66" s="12">
        <f t="shared" si="4"/>
        <v>13831.3</v>
      </c>
      <c r="J66" s="12">
        <f t="shared" si="4"/>
        <v>23589.5</v>
      </c>
      <c r="K66" s="44">
        <f t="shared" si="2"/>
        <v>170.5515750507906</v>
      </c>
    </row>
    <row r="67" spans="1:11" s="1" customFormat="1" ht="69" customHeight="1">
      <c r="A67" s="17" t="s">
        <v>150</v>
      </c>
      <c r="B67" s="15">
        <v>25010000</v>
      </c>
      <c r="C67" s="38"/>
      <c r="D67" s="38"/>
      <c r="E67" s="44"/>
      <c r="F67" s="16">
        <v>13831.3</v>
      </c>
      <c r="G67" s="45">
        <v>12338.4</v>
      </c>
      <c r="H67" s="45">
        <f t="shared" si="3"/>
        <v>89.20636527296784</v>
      </c>
      <c r="I67" s="16">
        <f t="shared" si="4"/>
        <v>13831.3</v>
      </c>
      <c r="J67" s="16">
        <f t="shared" si="4"/>
        <v>12338.4</v>
      </c>
      <c r="K67" s="45">
        <f t="shared" si="2"/>
        <v>89.20636527296784</v>
      </c>
    </row>
    <row r="68" spans="1:11" s="1" customFormat="1" ht="37.5">
      <c r="A68" s="14" t="s">
        <v>15</v>
      </c>
      <c r="B68" s="15">
        <v>25020000</v>
      </c>
      <c r="C68" s="38"/>
      <c r="D68" s="38"/>
      <c r="E68" s="44"/>
      <c r="F68" s="38"/>
      <c r="G68" s="45">
        <v>11251.1</v>
      </c>
      <c r="H68" s="44"/>
      <c r="I68" s="16"/>
      <c r="J68" s="16">
        <f t="shared" si="4"/>
        <v>11251.1</v>
      </c>
      <c r="K68" s="45"/>
    </row>
    <row r="69" spans="1:11" s="1" customFormat="1" ht="37.5" customHeight="1">
      <c r="A69" s="20" t="s">
        <v>16</v>
      </c>
      <c r="B69" s="7">
        <v>30000000</v>
      </c>
      <c r="C69" s="37"/>
      <c r="D69" s="44">
        <f>D70</f>
        <v>2.6</v>
      </c>
      <c r="E69" s="44"/>
      <c r="F69" s="44">
        <f>F71+F72</f>
        <v>8130</v>
      </c>
      <c r="G69" s="44">
        <f>G71+G72</f>
        <v>8334</v>
      </c>
      <c r="H69" s="44">
        <f t="shared" si="3"/>
        <v>102.50922509225093</v>
      </c>
      <c r="I69" s="12">
        <f t="shared" si="4"/>
        <v>8130</v>
      </c>
      <c r="J69" s="12">
        <f t="shared" si="4"/>
        <v>8336.6</v>
      </c>
      <c r="K69" s="44">
        <f t="shared" si="2"/>
        <v>102.54120541205413</v>
      </c>
    </row>
    <row r="70" spans="1:11" s="1" customFormat="1" ht="37.5">
      <c r="A70" s="14" t="s">
        <v>17</v>
      </c>
      <c r="B70" s="15">
        <v>31000000</v>
      </c>
      <c r="C70" s="38"/>
      <c r="D70" s="45">
        <v>2.6</v>
      </c>
      <c r="E70" s="44"/>
      <c r="F70" s="45">
        <f>F71</f>
        <v>3670</v>
      </c>
      <c r="G70" s="45">
        <f>G71</f>
        <v>3163.8</v>
      </c>
      <c r="H70" s="45">
        <f t="shared" si="3"/>
        <v>86.20708446866485</v>
      </c>
      <c r="I70" s="16">
        <f t="shared" si="4"/>
        <v>3670</v>
      </c>
      <c r="J70" s="16">
        <f t="shared" si="4"/>
        <v>3166.4</v>
      </c>
      <c r="K70" s="45">
        <f t="shared" si="2"/>
        <v>86.27792915531334</v>
      </c>
    </row>
    <row r="71" spans="1:11" s="1" customFormat="1" ht="56.25">
      <c r="A71" s="17" t="s">
        <v>57</v>
      </c>
      <c r="B71" s="15">
        <v>31030000</v>
      </c>
      <c r="C71" s="38"/>
      <c r="D71" s="38"/>
      <c r="E71" s="44"/>
      <c r="F71" s="16">
        <v>3670</v>
      </c>
      <c r="G71" s="45">
        <v>3163.8</v>
      </c>
      <c r="H71" s="45">
        <f t="shared" si="3"/>
        <v>86.20708446866485</v>
      </c>
      <c r="I71" s="16">
        <f t="shared" si="4"/>
        <v>3670</v>
      </c>
      <c r="J71" s="16">
        <f t="shared" si="4"/>
        <v>3163.8</v>
      </c>
      <c r="K71" s="45">
        <f t="shared" si="2"/>
        <v>86.20708446866485</v>
      </c>
    </row>
    <row r="72" spans="1:11" s="1" customFormat="1" ht="37.5">
      <c r="A72" s="14" t="s">
        <v>58</v>
      </c>
      <c r="B72" s="15">
        <v>33000000</v>
      </c>
      <c r="C72" s="38"/>
      <c r="D72" s="38"/>
      <c r="E72" s="44"/>
      <c r="F72" s="45">
        <f>F73</f>
        <v>4460</v>
      </c>
      <c r="G72" s="45">
        <f>G73</f>
        <v>5170.2</v>
      </c>
      <c r="H72" s="45">
        <f t="shared" si="3"/>
        <v>115.9237668161435</v>
      </c>
      <c r="I72" s="16">
        <f t="shared" si="4"/>
        <v>4460</v>
      </c>
      <c r="J72" s="16">
        <f t="shared" si="4"/>
        <v>5170.2</v>
      </c>
      <c r="K72" s="45">
        <f t="shared" si="2"/>
        <v>115.9237668161435</v>
      </c>
    </row>
    <row r="73" spans="1:11" s="1" customFormat="1" ht="31.5" customHeight="1">
      <c r="A73" s="14" t="s">
        <v>132</v>
      </c>
      <c r="B73" s="15">
        <v>33010000</v>
      </c>
      <c r="C73" s="38"/>
      <c r="D73" s="38"/>
      <c r="E73" s="44"/>
      <c r="F73" s="16">
        <v>4460</v>
      </c>
      <c r="G73" s="45">
        <v>5170.2</v>
      </c>
      <c r="H73" s="45">
        <f t="shared" si="3"/>
        <v>115.9237668161435</v>
      </c>
      <c r="I73" s="16">
        <f t="shared" si="4"/>
        <v>4460</v>
      </c>
      <c r="J73" s="16">
        <f t="shared" si="4"/>
        <v>5170.2</v>
      </c>
      <c r="K73" s="45">
        <f t="shared" si="2"/>
        <v>115.9237668161435</v>
      </c>
    </row>
    <row r="74" spans="1:11" s="1" customFormat="1" ht="39" customHeight="1">
      <c r="A74" s="7" t="s">
        <v>19</v>
      </c>
      <c r="B74" s="7">
        <v>90010100</v>
      </c>
      <c r="C74" s="44">
        <f>C11+C47+C69</f>
        <v>450896.4</v>
      </c>
      <c r="D74" s="44">
        <f>D11+D47+D69</f>
        <v>460807.7</v>
      </c>
      <c r="E74" s="44">
        <f>D74*100/C74</f>
        <v>102.19813243130794</v>
      </c>
      <c r="F74" s="44">
        <f>F11+F47+F69</f>
        <v>130126.8</v>
      </c>
      <c r="G74" s="44">
        <f>G11+G47+G69</f>
        <v>144858.09999999998</v>
      </c>
      <c r="H74" s="44">
        <f t="shared" si="3"/>
        <v>111.32072716765492</v>
      </c>
      <c r="I74" s="12">
        <f t="shared" si="4"/>
        <v>581023.2000000001</v>
      </c>
      <c r="J74" s="12">
        <f t="shared" si="4"/>
        <v>605665.8</v>
      </c>
      <c r="K74" s="44">
        <f t="shared" si="2"/>
        <v>104.24124200204054</v>
      </c>
    </row>
    <row r="75" spans="1:11" s="1" customFormat="1" ht="32.25" customHeight="1">
      <c r="A75" s="20" t="s">
        <v>20</v>
      </c>
      <c r="B75" s="7">
        <v>40000000</v>
      </c>
      <c r="C75" s="44">
        <f>C76+C79</f>
        <v>518784.1</v>
      </c>
      <c r="D75" s="44">
        <f>D76+D79</f>
        <v>510821.6</v>
      </c>
      <c r="E75" s="44">
        <f aca="true" t="shared" si="6" ref="E75:E91">D75*100/C75</f>
        <v>98.4651611335043</v>
      </c>
      <c r="F75" s="44">
        <f>F79</f>
        <v>151346.8</v>
      </c>
      <c r="G75" s="44">
        <f>G79</f>
        <v>147070.2</v>
      </c>
      <c r="H75" s="44">
        <f>G75*100/F75</f>
        <v>97.17430431300829</v>
      </c>
      <c r="I75" s="12">
        <f t="shared" si="4"/>
        <v>670130.8999999999</v>
      </c>
      <c r="J75" s="12">
        <f t="shared" si="4"/>
        <v>657891.8</v>
      </c>
      <c r="K75" s="44">
        <f aca="true" t="shared" si="7" ref="K75:K91">J75*100/I75</f>
        <v>98.17362548123063</v>
      </c>
    </row>
    <row r="76" spans="1:11" s="1" customFormat="1" ht="32.25" customHeight="1">
      <c r="A76" s="20" t="s">
        <v>51</v>
      </c>
      <c r="B76" s="7">
        <v>41020000</v>
      </c>
      <c r="C76" s="44">
        <f>SUM(C77:C78)</f>
        <v>202890.4</v>
      </c>
      <c r="D76" s="44">
        <f>SUM(D77:D78)</f>
        <v>202890.4</v>
      </c>
      <c r="E76" s="44">
        <f t="shared" si="6"/>
        <v>100</v>
      </c>
      <c r="F76" s="37"/>
      <c r="G76" s="37"/>
      <c r="H76" s="44"/>
      <c r="I76" s="12">
        <f t="shared" si="4"/>
        <v>202890.4</v>
      </c>
      <c r="J76" s="12">
        <f t="shared" si="4"/>
        <v>202890.4</v>
      </c>
      <c r="K76" s="44">
        <f t="shared" si="7"/>
        <v>100</v>
      </c>
    </row>
    <row r="77" spans="1:11" s="1" customFormat="1" ht="50.25" customHeight="1">
      <c r="A77" s="17" t="s">
        <v>50</v>
      </c>
      <c r="B77" s="15">
        <v>41020100</v>
      </c>
      <c r="C77" s="16">
        <v>150888.5</v>
      </c>
      <c r="D77" s="45">
        <v>150888.5</v>
      </c>
      <c r="E77" s="45">
        <f t="shared" si="6"/>
        <v>100</v>
      </c>
      <c r="F77" s="38"/>
      <c r="G77" s="38"/>
      <c r="H77" s="44"/>
      <c r="I77" s="16">
        <f t="shared" si="4"/>
        <v>150888.5</v>
      </c>
      <c r="J77" s="16">
        <f t="shared" si="4"/>
        <v>150888.5</v>
      </c>
      <c r="K77" s="45">
        <f t="shared" si="7"/>
        <v>100</v>
      </c>
    </row>
    <row r="78" spans="1:11" s="1" customFormat="1" ht="72" customHeight="1">
      <c r="A78" s="17" t="s">
        <v>34</v>
      </c>
      <c r="B78" s="15">
        <v>41020600</v>
      </c>
      <c r="C78" s="16">
        <v>52001.9</v>
      </c>
      <c r="D78" s="45">
        <v>52001.9</v>
      </c>
      <c r="E78" s="16">
        <f t="shared" si="6"/>
        <v>100</v>
      </c>
      <c r="F78" s="38"/>
      <c r="G78" s="38"/>
      <c r="H78" s="44"/>
      <c r="I78" s="16">
        <f t="shared" si="4"/>
        <v>52001.9</v>
      </c>
      <c r="J78" s="16">
        <f t="shared" si="4"/>
        <v>52001.9</v>
      </c>
      <c r="K78" s="45">
        <f t="shared" si="7"/>
        <v>100</v>
      </c>
    </row>
    <row r="79" spans="1:11" s="1" customFormat="1" ht="24" customHeight="1">
      <c r="A79" s="20" t="s">
        <v>21</v>
      </c>
      <c r="B79" s="7">
        <v>41030000</v>
      </c>
      <c r="C79" s="44">
        <f>SUM(C80:C85)</f>
        <v>315893.69999999995</v>
      </c>
      <c r="D79" s="44">
        <f>SUM(D80:D85)</f>
        <v>307931.2</v>
      </c>
      <c r="E79" s="44">
        <f t="shared" si="6"/>
        <v>97.4793735994102</v>
      </c>
      <c r="F79" s="44">
        <f>F80+F81+F82+F83+F84+F85+F86</f>
        <v>151346.8</v>
      </c>
      <c r="G79" s="44">
        <f>G80+G81+G82+G83+G84+G85+G86</f>
        <v>147070.2</v>
      </c>
      <c r="H79" s="44">
        <f>G79*100/F79</f>
        <v>97.17430431300829</v>
      </c>
      <c r="I79" s="12">
        <f t="shared" si="4"/>
        <v>467240.49999999994</v>
      </c>
      <c r="J79" s="12">
        <f t="shared" si="4"/>
        <v>455001.4</v>
      </c>
      <c r="K79" s="44">
        <f t="shared" si="7"/>
        <v>97.3805566940366</v>
      </c>
    </row>
    <row r="80" spans="1:11" s="1" customFormat="1" ht="132" customHeight="1">
      <c r="A80" s="17" t="s">
        <v>25</v>
      </c>
      <c r="B80" s="15">
        <v>41030600</v>
      </c>
      <c r="C80" s="16">
        <v>237702.4</v>
      </c>
      <c r="D80" s="45">
        <v>236195.4</v>
      </c>
      <c r="E80" s="45">
        <f t="shared" si="6"/>
        <v>99.36601397377561</v>
      </c>
      <c r="F80" s="38"/>
      <c r="G80" s="38"/>
      <c r="H80" s="44"/>
      <c r="I80" s="16">
        <f t="shared" si="4"/>
        <v>237702.4</v>
      </c>
      <c r="J80" s="16">
        <f t="shared" si="4"/>
        <v>236195.4</v>
      </c>
      <c r="K80" s="45">
        <f t="shared" si="7"/>
        <v>99.36601397377561</v>
      </c>
    </row>
    <row r="81" spans="1:11" s="1" customFormat="1" ht="176.25" customHeight="1">
      <c r="A81" s="17" t="s">
        <v>52</v>
      </c>
      <c r="B81" s="15">
        <v>41030800</v>
      </c>
      <c r="C81" s="16">
        <v>53716.4</v>
      </c>
      <c r="D81" s="45">
        <v>47696.3</v>
      </c>
      <c r="E81" s="45">
        <f t="shared" si="6"/>
        <v>88.79280815542367</v>
      </c>
      <c r="F81" s="38"/>
      <c r="G81" s="38"/>
      <c r="H81" s="44"/>
      <c r="I81" s="16">
        <f t="shared" si="4"/>
        <v>53716.4</v>
      </c>
      <c r="J81" s="16">
        <f t="shared" si="4"/>
        <v>47696.3</v>
      </c>
      <c r="K81" s="45">
        <f t="shared" si="7"/>
        <v>88.79280815542367</v>
      </c>
    </row>
    <row r="82" spans="1:11" s="1" customFormat="1" ht="327" customHeight="1">
      <c r="A82" s="21" t="s">
        <v>166</v>
      </c>
      <c r="B82" s="15">
        <v>41030900</v>
      </c>
      <c r="C82" s="16">
        <v>21558.6</v>
      </c>
      <c r="D82" s="45">
        <v>21487.5</v>
      </c>
      <c r="E82" s="45">
        <f t="shared" si="6"/>
        <v>99.67020121900309</v>
      </c>
      <c r="F82" s="38"/>
      <c r="G82" s="38"/>
      <c r="H82" s="44"/>
      <c r="I82" s="16">
        <f t="shared" si="4"/>
        <v>21558.6</v>
      </c>
      <c r="J82" s="16">
        <f t="shared" si="4"/>
        <v>21487.5</v>
      </c>
      <c r="K82" s="45">
        <f t="shared" si="7"/>
        <v>99.67020121900309</v>
      </c>
    </row>
    <row r="83" spans="1:11" s="1" customFormat="1" ht="135.75" customHeight="1">
      <c r="A83" s="17" t="s">
        <v>26</v>
      </c>
      <c r="B83" s="15">
        <v>41031000</v>
      </c>
      <c r="C83" s="16">
        <v>60.7</v>
      </c>
      <c r="D83" s="45">
        <v>46.8</v>
      </c>
      <c r="E83" s="45">
        <f t="shared" si="6"/>
        <v>77.1004942339374</v>
      </c>
      <c r="F83" s="38"/>
      <c r="G83" s="38"/>
      <c r="H83" s="44"/>
      <c r="I83" s="16">
        <f t="shared" si="4"/>
        <v>60.7</v>
      </c>
      <c r="J83" s="16">
        <f t="shared" si="4"/>
        <v>46.8</v>
      </c>
      <c r="K83" s="45">
        <f t="shared" si="7"/>
        <v>77.1004942339374</v>
      </c>
    </row>
    <row r="84" spans="1:12" s="1" customFormat="1" ht="132.75" customHeight="1">
      <c r="A84" s="17" t="s">
        <v>62</v>
      </c>
      <c r="B84" s="15">
        <v>41034400</v>
      </c>
      <c r="C84" s="38"/>
      <c r="D84" s="38"/>
      <c r="E84" s="44"/>
      <c r="F84" s="16">
        <v>21089.1</v>
      </c>
      <c r="G84" s="45">
        <v>17235</v>
      </c>
      <c r="H84" s="45">
        <f>G84*100/F84</f>
        <v>81.7246824188799</v>
      </c>
      <c r="I84" s="16">
        <f t="shared" si="4"/>
        <v>21089.1</v>
      </c>
      <c r="J84" s="16">
        <f t="shared" si="4"/>
        <v>17235</v>
      </c>
      <c r="K84" s="45">
        <f t="shared" si="7"/>
        <v>81.7246824188799</v>
      </c>
      <c r="L84" s="22"/>
    </row>
    <row r="85" spans="1:11" s="1" customFormat="1" ht="202.5" customHeight="1">
      <c r="A85" s="17" t="s">
        <v>32</v>
      </c>
      <c r="B85" s="15">
        <v>41035800</v>
      </c>
      <c r="C85" s="16">
        <v>2855.6</v>
      </c>
      <c r="D85" s="45">
        <v>2505.2</v>
      </c>
      <c r="E85" s="44"/>
      <c r="F85" s="38"/>
      <c r="G85" s="38"/>
      <c r="H85" s="44"/>
      <c r="I85" s="16">
        <f t="shared" si="4"/>
        <v>2855.6</v>
      </c>
      <c r="J85" s="16">
        <f t="shared" si="4"/>
        <v>2505.2</v>
      </c>
      <c r="K85" s="45">
        <f t="shared" si="7"/>
        <v>87.7293738618854</v>
      </c>
    </row>
    <row r="86" spans="1:11" s="1" customFormat="1" ht="286.5" customHeight="1">
      <c r="A86" s="17" t="s">
        <v>160</v>
      </c>
      <c r="B86" s="15">
        <v>41036600</v>
      </c>
      <c r="C86" s="38"/>
      <c r="D86" s="38"/>
      <c r="E86" s="45"/>
      <c r="F86" s="16">
        <v>130257.7</v>
      </c>
      <c r="G86" s="45">
        <v>129835.2</v>
      </c>
      <c r="H86" s="45">
        <f>G86*100/F86</f>
        <v>99.67564297542488</v>
      </c>
      <c r="I86" s="16">
        <f t="shared" si="4"/>
        <v>130257.7</v>
      </c>
      <c r="J86" s="16">
        <f t="shared" si="4"/>
        <v>129835.2</v>
      </c>
      <c r="K86" s="45">
        <f t="shared" si="7"/>
        <v>99.67564297542488</v>
      </c>
    </row>
    <row r="87" spans="1:11" s="1" customFormat="1" ht="24" customHeight="1">
      <c r="A87" s="7" t="s">
        <v>22</v>
      </c>
      <c r="B87" s="7">
        <v>90010200</v>
      </c>
      <c r="C87" s="44">
        <f>C74+C75</f>
        <v>969680.5</v>
      </c>
      <c r="D87" s="44">
        <f>D74+D75</f>
        <v>971629.3</v>
      </c>
      <c r="E87" s="44">
        <f t="shared" si="6"/>
        <v>100.20097341340782</v>
      </c>
      <c r="F87" s="44">
        <f>F74+F79</f>
        <v>281473.6</v>
      </c>
      <c r="G87" s="44">
        <f>G74+G79</f>
        <v>291928.3</v>
      </c>
      <c r="H87" s="44">
        <f>G87*100/F87</f>
        <v>103.71427373650674</v>
      </c>
      <c r="I87" s="12">
        <f t="shared" si="4"/>
        <v>1251154.1</v>
      </c>
      <c r="J87" s="12">
        <f t="shared" si="4"/>
        <v>1263557.6</v>
      </c>
      <c r="K87" s="44">
        <f t="shared" si="7"/>
        <v>100.99136469280643</v>
      </c>
    </row>
    <row r="88" spans="1:11" s="1" customFormat="1" ht="41.25" customHeight="1">
      <c r="A88" s="14" t="s">
        <v>60</v>
      </c>
      <c r="B88" s="15">
        <v>41035000</v>
      </c>
      <c r="C88" s="16">
        <v>218.9</v>
      </c>
      <c r="D88" s="45">
        <v>205</v>
      </c>
      <c r="E88" s="45">
        <f t="shared" si="6"/>
        <v>93.65006852444039</v>
      </c>
      <c r="F88" s="16">
        <v>12068.4</v>
      </c>
      <c r="G88" s="45">
        <v>12063.4</v>
      </c>
      <c r="H88" s="45">
        <f>G88*100/F88</f>
        <v>99.95856948725597</v>
      </c>
      <c r="I88" s="16">
        <f t="shared" si="4"/>
        <v>12287.3</v>
      </c>
      <c r="J88" s="16">
        <f t="shared" si="4"/>
        <v>12268.4</v>
      </c>
      <c r="K88" s="45">
        <f t="shared" si="7"/>
        <v>99.84618264386806</v>
      </c>
    </row>
    <row r="89" spans="1:11" s="1" customFormat="1" ht="41.25" customHeight="1">
      <c r="A89" s="14" t="s">
        <v>171</v>
      </c>
      <c r="B89" s="46">
        <v>42000000</v>
      </c>
      <c r="C89" s="37"/>
      <c r="D89" s="37"/>
      <c r="E89" s="44"/>
      <c r="F89" s="12">
        <f>F90</f>
        <v>3938.6</v>
      </c>
      <c r="G89" s="37"/>
      <c r="H89" s="44"/>
      <c r="I89" s="12">
        <f t="shared" si="4"/>
        <v>3938.6</v>
      </c>
      <c r="J89" s="12"/>
      <c r="K89" s="44"/>
    </row>
    <row r="90" spans="1:11" s="1" customFormat="1" ht="41.25" customHeight="1">
      <c r="A90" s="14" t="s">
        <v>172</v>
      </c>
      <c r="B90" s="15">
        <v>42020000</v>
      </c>
      <c r="C90" s="38"/>
      <c r="D90" s="38"/>
      <c r="E90" s="44"/>
      <c r="F90" s="16">
        <v>3938.6</v>
      </c>
      <c r="G90" s="38"/>
      <c r="H90" s="44"/>
      <c r="I90" s="16">
        <f t="shared" si="4"/>
        <v>3938.6</v>
      </c>
      <c r="J90" s="16"/>
      <c r="K90" s="45"/>
    </row>
    <row r="91" spans="1:11" s="1" customFormat="1" ht="41.25" customHeight="1">
      <c r="A91" s="7" t="s">
        <v>30</v>
      </c>
      <c r="B91" s="7">
        <v>90010300</v>
      </c>
      <c r="C91" s="44">
        <f>C88+C87</f>
        <v>969899.4</v>
      </c>
      <c r="D91" s="44">
        <f>D88+D87</f>
        <v>971834.3</v>
      </c>
      <c r="E91" s="44">
        <f t="shared" si="6"/>
        <v>100.19949491668929</v>
      </c>
      <c r="F91" s="44">
        <f>F88+F87+F89</f>
        <v>297480.6</v>
      </c>
      <c r="G91" s="44">
        <f>G87+G88</f>
        <v>303991.7</v>
      </c>
      <c r="H91" s="44">
        <f>G91*100/F91</f>
        <v>102.18874777044286</v>
      </c>
      <c r="I91" s="12">
        <f t="shared" si="4"/>
        <v>1267380</v>
      </c>
      <c r="J91" s="12">
        <f t="shared" si="4"/>
        <v>1275826</v>
      </c>
      <c r="K91" s="44">
        <f t="shared" si="7"/>
        <v>100.66641417727911</v>
      </c>
    </row>
    <row r="92" spans="1:11" ht="45.75" customHeight="1">
      <c r="A92" s="62" t="s">
        <v>63</v>
      </c>
      <c r="B92" s="63"/>
      <c r="C92" s="63"/>
      <c r="D92" s="63"/>
      <c r="E92" s="63"/>
      <c r="F92" s="63"/>
      <c r="G92" s="63"/>
      <c r="H92" s="63"/>
      <c r="I92" s="63"/>
      <c r="J92" s="63"/>
      <c r="K92" s="64"/>
    </row>
    <row r="93" spans="1:11" ht="33" customHeight="1">
      <c r="A93" s="7" t="s">
        <v>64</v>
      </c>
      <c r="B93" s="7">
        <v>10000</v>
      </c>
      <c r="C93" s="12">
        <f>C94</f>
        <v>28050.8</v>
      </c>
      <c r="D93" s="12">
        <f>D94</f>
        <v>26051.6</v>
      </c>
      <c r="E93" s="12">
        <f>SUM(D93/C93*100)</f>
        <v>92.87293054030545</v>
      </c>
      <c r="F93" s="12">
        <f>F94</f>
        <v>280.5</v>
      </c>
      <c r="G93" s="12">
        <f>G94</f>
        <v>280.3</v>
      </c>
      <c r="H93" s="12">
        <f>SUM(G93/F93*100)</f>
        <v>99.92869875222817</v>
      </c>
      <c r="I93" s="12">
        <f>SUM(I94)</f>
        <v>28331.3</v>
      </c>
      <c r="J93" s="12">
        <f>SUM(J94)</f>
        <v>26331.899999999998</v>
      </c>
      <c r="K93" s="12">
        <f aca="true" t="shared" si="8" ref="K93:K168">SUM(J93/I93*100)</f>
        <v>92.94278765887904</v>
      </c>
    </row>
    <row r="94" spans="1:11" ht="18.75">
      <c r="A94" s="23" t="s">
        <v>65</v>
      </c>
      <c r="B94" s="15">
        <v>10116</v>
      </c>
      <c r="C94" s="16">
        <v>28050.8</v>
      </c>
      <c r="D94" s="16">
        <v>26051.6</v>
      </c>
      <c r="E94" s="16">
        <f>SUM(D94/C94*100)</f>
        <v>92.87293054030545</v>
      </c>
      <c r="F94" s="16">
        <v>280.5</v>
      </c>
      <c r="G94" s="16">
        <v>280.3</v>
      </c>
      <c r="H94" s="16">
        <f aca="true" t="shared" si="9" ref="H94:H100">SUM(G94/F94*100)</f>
        <v>99.92869875222817</v>
      </c>
      <c r="I94" s="16">
        <f>SUM(C94+F94)</f>
        <v>28331.3</v>
      </c>
      <c r="J94" s="16">
        <f>SUM(D93+G93)</f>
        <v>26331.899999999998</v>
      </c>
      <c r="K94" s="16">
        <f t="shared" si="8"/>
        <v>92.94278765887904</v>
      </c>
    </row>
    <row r="95" spans="1:11" ht="34.5" customHeight="1">
      <c r="A95" s="7" t="s">
        <v>66</v>
      </c>
      <c r="B95" s="7">
        <v>70000</v>
      </c>
      <c r="C95" s="12">
        <f>SUM(C96:C105)</f>
        <v>354110.6</v>
      </c>
      <c r="D95" s="12">
        <f>SUM(D96:D105)</f>
        <v>351575.9</v>
      </c>
      <c r="E95" s="12">
        <f aca="true" t="shared" si="10" ref="E95:E169">SUM(D95/C95*100)</f>
        <v>99.28420668570782</v>
      </c>
      <c r="F95" s="12">
        <f>SUM(F96:F105)</f>
        <v>29072.500000000004</v>
      </c>
      <c r="G95" s="12">
        <f>SUM(G96:G105)</f>
        <v>29813</v>
      </c>
      <c r="H95" s="12">
        <f t="shared" si="9"/>
        <v>102.54708057442599</v>
      </c>
      <c r="I95" s="12">
        <f>SUM(C95+F95)</f>
        <v>383183.1</v>
      </c>
      <c r="J95" s="12">
        <f>SUM(D95+G95)</f>
        <v>381388.9</v>
      </c>
      <c r="K95" s="12">
        <f t="shared" si="8"/>
        <v>99.53176431841594</v>
      </c>
    </row>
    <row r="96" spans="1:11" ht="18.75">
      <c r="A96" s="14" t="s">
        <v>67</v>
      </c>
      <c r="B96" s="15">
        <v>70101</v>
      </c>
      <c r="C96" s="16">
        <v>122217.5</v>
      </c>
      <c r="D96" s="16">
        <v>121407.5</v>
      </c>
      <c r="E96" s="16">
        <f t="shared" si="10"/>
        <v>99.33724712091148</v>
      </c>
      <c r="F96" s="16">
        <v>15918.2</v>
      </c>
      <c r="G96" s="16">
        <v>15139.1</v>
      </c>
      <c r="H96" s="16">
        <f t="shared" si="9"/>
        <v>95.10560239223027</v>
      </c>
      <c r="I96" s="16">
        <f aca="true" t="shared" si="11" ref="I96:I172">SUM(C96+F96)</f>
        <v>138135.7</v>
      </c>
      <c r="J96" s="16">
        <f aca="true" t="shared" si="12" ref="J96:J105">SUM(D96+G96)</f>
        <v>136546.6</v>
      </c>
      <c r="K96" s="16">
        <f t="shared" si="8"/>
        <v>98.84960947821598</v>
      </c>
    </row>
    <row r="97" spans="1:11" ht="75">
      <c r="A97" s="14" t="s">
        <v>68</v>
      </c>
      <c r="B97" s="15">
        <v>70201</v>
      </c>
      <c r="C97" s="16">
        <v>212967.3</v>
      </c>
      <c r="D97" s="16">
        <v>211394</v>
      </c>
      <c r="E97" s="16">
        <f t="shared" si="10"/>
        <v>99.26124808832154</v>
      </c>
      <c r="F97" s="16">
        <v>12793.1</v>
      </c>
      <c r="G97" s="16">
        <v>13852.1</v>
      </c>
      <c r="H97" s="16">
        <f t="shared" si="9"/>
        <v>108.27789980536382</v>
      </c>
      <c r="I97" s="16">
        <f t="shared" si="11"/>
        <v>225760.4</v>
      </c>
      <c r="J97" s="16">
        <f t="shared" si="12"/>
        <v>225246.1</v>
      </c>
      <c r="K97" s="16">
        <f t="shared" si="8"/>
        <v>99.77219211163695</v>
      </c>
    </row>
    <row r="98" spans="1:11" ht="18.75">
      <c r="A98" s="14" t="s">
        <v>69</v>
      </c>
      <c r="B98" s="15">
        <v>70202</v>
      </c>
      <c r="C98" s="16">
        <v>2654.7</v>
      </c>
      <c r="D98" s="16">
        <v>2578.2</v>
      </c>
      <c r="E98" s="16">
        <f t="shared" si="10"/>
        <v>97.1183184540626</v>
      </c>
      <c r="F98" s="16">
        <v>40.5</v>
      </c>
      <c r="G98" s="16">
        <v>44.2</v>
      </c>
      <c r="H98" s="16">
        <f t="shared" si="9"/>
        <v>109.13580246913581</v>
      </c>
      <c r="I98" s="16">
        <f t="shared" si="11"/>
        <v>2695.2</v>
      </c>
      <c r="J98" s="16">
        <f t="shared" si="12"/>
        <v>2622.3999999999996</v>
      </c>
      <c r="K98" s="16">
        <f t="shared" si="8"/>
        <v>97.2989017512615</v>
      </c>
    </row>
    <row r="99" spans="1:11" ht="37.5">
      <c r="A99" s="14" t="s">
        <v>183</v>
      </c>
      <c r="B99" s="15">
        <v>70303</v>
      </c>
      <c r="C99" s="16"/>
      <c r="D99" s="16"/>
      <c r="E99" s="16"/>
      <c r="F99" s="16">
        <v>5</v>
      </c>
      <c r="G99" s="16"/>
      <c r="H99" s="16">
        <f>SUM(G99/F99*100)</f>
        <v>0</v>
      </c>
      <c r="I99" s="16">
        <f>SUM(C99+F99)</f>
        <v>5</v>
      </c>
      <c r="J99" s="16">
        <f>SUM(D99+G99)</f>
        <v>0</v>
      </c>
      <c r="K99" s="16">
        <f>SUM(J99/I99*100)</f>
        <v>0</v>
      </c>
    </row>
    <row r="100" spans="1:11" ht="37.5">
      <c r="A100" s="14" t="s">
        <v>70</v>
      </c>
      <c r="B100" s="15">
        <v>70401</v>
      </c>
      <c r="C100" s="16">
        <v>9468.8</v>
      </c>
      <c r="D100" s="16">
        <v>9409.7</v>
      </c>
      <c r="E100" s="16">
        <f t="shared" si="10"/>
        <v>99.37584488002706</v>
      </c>
      <c r="F100" s="16">
        <v>312.7</v>
      </c>
      <c r="G100" s="16">
        <v>302.4</v>
      </c>
      <c r="H100" s="16">
        <f t="shared" si="9"/>
        <v>96.70610809082187</v>
      </c>
      <c r="I100" s="16">
        <f t="shared" si="11"/>
        <v>9781.5</v>
      </c>
      <c r="J100" s="16">
        <f t="shared" si="12"/>
        <v>9712.1</v>
      </c>
      <c r="K100" s="16">
        <f t="shared" si="8"/>
        <v>99.29049736747942</v>
      </c>
    </row>
    <row r="101" spans="1:11" ht="40.5" customHeight="1">
      <c r="A101" s="14" t="s">
        <v>71</v>
      </c>
      <c r="B101" s="15">
        <v>70802</v>
      </c>
      <c r="C101" s="16">
        <v>2416.2</v>
      </c>
      <c r="D101" s="16">
        <v>2413.7</v>
      </c>
      <c r="E101" s="16">
        <f t="shared" si="10"/>
        <v>99.89653174406092</v>
      </c>
      <c r="F101" s="42" t="s">
        <v>31</v>
      </c>
      <c r="G101" s="16">
        <v>468.8</v>
      </c>
      <c r="H101" s="16"/>
      <c r="I101" s="16">
        <f>C101</f>
        <v>2416.2</v>
      </c>
      <c r="J101" s="16">
        <f t="shared" si="12"/>
        <v>2882.5</v>
      </c>
      <c r="K101" s="16">
        <f t="shared" si="8"/>
        <v>119.29889909775682</v>
      </c>
    </row>
    <row r="102" spans="1:11" ht="37.5">
      <c r="A102" s="14" t="s">
        <v>72</v>
      </c>
      <c r="B102" s="15">
        <v>70804</v>
      </c>
      <c r="C102" s="16">
        <v>3926.6</v>
      </c>
      <c r="D102" s="16">
        <v>3918</v>
      </c>
      <c r="E102" s="16">
        <f t="shared" si="10"/>
        <v>99.78098100137524</v>
      </c>
      <c r="F102" s="16"/>
      <c r="G102" s="16">
        <v>1.8</v>
      </c>
      <c r="H102" s="16"/>
      <c r="I102" s="16">
        <f t="shared" si="11"/>
        <v>3926.6</v>
      </c>
      <c r="J102" s="16">
        <f t="shared" si="12"/>
        <v>3919.8</v>
      </c>
      <c r="K102" s="16">
        <f t="shared" si="8"/>
        <v>99.82682218713391</v>
      </c>
    </row>
    <row r="103" spans="1:11" ht="37.5">
      <c r="A103" s="14" t="s">
        <v>73</v>
      </c>
      <c r="B103" s="15">
        <v>70805</v>
      </c>
      <c r="C103" s="16">
        <v>253.9</v>
      </c>
      <c r="D103" s="16">
        <v>250.8</v>
      </c>
      <c r="E103" s="16">
        <f t="shared" si="10"/>
        <v>98.77904686884601</v>
      </c>
      <c r="F103" s="16"/>
      <c r="G103" s="16"/>
      <c r="H103" s="16"/>
      <c r="I103" s="16">
        <f t="shared" si="11"/>
        <v>253.9</v>
      </c>
      <c r="J103" s="16">
        <f t="shared" si="12"/>
        <v>250.8</v>
      </c>
      <c r="K103" s="16">
        <f t="shared" si="8"/>
        <v>98.77904686884601</v>
      </c>
    </row>
    <row r="104" spans="1:11" ht="18.75">
      <c r="A104" s="14" t="s">
        <v>74</v>
      </c>
      <c r="B104" s="15">
        <v>70806</v>
      </c>
      <c r="C104" s="16">
        <v>155.5</v>
      </c>
      <c r="D104" s="16">
        <v>155.1</v>
      </c>
      <c r="E104" s="16">
        <f t="shared" si="10"/>
        <v>99.74276527331189</v>
      </c>
      <c r="F104" s="16">
        <v>3</v>
      </c>
      <c r="G104" s="16">
        <v>4.6</v>
      </c>
      <c r="H104" s="16">
        <f>SUM(G104/F104*100)</f>
        <v>153.33333333333331</v>
      </c>
      <c r="I104" s="16">
        <f t="shared" si="11"/>
        <v>158.5</v>
      </c>
      <c r="J104" s="16">
        <f t="shared" si="12"/>
        <v>159.7</v>
      </c>
      <c r="K104" s="16">
        <f t="shared" si="8"/>
        <v>100.75709779179809</v>
      </c>
    </row>
    <row r="105" spans="1:11" ht="56.25">
      <c r="A105" s="14" t="s">
        <v>75</v>
      </c>
      <c r="B105" s="15">
        <v>70808</v>
      </c>
      <c r="C105" s="16">
        <v>50.1</v>
      </c>
      <c r="D105" s="16">
        <v>48.9</v>
      </c>
      <c r="E105" s="16">
        <f t="shared" si="10"/>
        <v>97.60479041916167</v>
      </c>
      <c r="F105" s="16"/>
      <c r="G105" s="16"/>
      <c r="H105" s="16"/>
      <c r="I105" s="16">
        <f t="shared" si="11"/>
        <v>50.1</v>
      </c>
      <c r="J105" s="16">
        <f t="shared" si="12"/>
        <v>48.9</v>
      </c>
      <c r="K105" s="16">
        <f t="shared" si="8"/>
        <v>97.60479041916167</v>
      </c>
    </row>
    <row r="106" spans="1:11" ht="40.5" customHeight="1">
      <c r="A106" s="7" t="s">
        <v>76</v>
      </c>
      <c r="B106" s="7">
        <v>80000</v>
      </c>
      <c r="C106" s="12">
        <f>SUM(C107:C109)</f>
        <v>168558.80000000002</v>
      </c>
      <c r="D106" s="12">
        <f>SUM(D107:D109)</f>
        <v>168412.90000000002</v>
      </c>
      <c r="E106" s="12">
        <f>SUM(D106/C106*100)</f>
        <v>99.91344266807785</v>
      </c>
      <c r="F106" s="12">
        <f>SUM(F107:F109)</f>
        <v>9893.9</v>
      </c>
      <c r="G106" s="12">
        <f>SUM(G107:G109)</f>
        <v>16047</v>
      </c>
      <c r="H106" s="12">
        <f>SUM(G106/F106*100)</f>
        <v>162.19084486400712</v>
      </c>
      <c r="I106" s="12">
        <f>SUM(I107:I109)</f>
        <v>178452.69999999998</v>
      </c>
      <c r="J106" s="12">
        <f>SUM(J107:J109)</f>
        <v>184459.9</v>
      </c>
      <c r="K106" s="12">
        <f>SUM(J106/I106*100)</f>
        <v>103.36627016570779</v>
      </c>
    </row>
    <row r="107" spans="1:11" ht="18.75">
      <c r="A107" s="14" t="s">
        <v>77</v>
      </c>
      <c r="B107" s="15">
        <v>80101</v>
      </c>
      <c r="C107" s="16">
        <v>157946</v>
      </c>
      <c r="D107" s="16">
        <v>157812.7</v>
      </c>
      <c r="E107" s="16">
        <f t="shared" si="10"/>
        <v>99.91560406721285</v>
      </c>
      <c r="F107" s="16">
        <v>9473.3</v>
      </c>
      <c r="G107" s="16">
        <v>15170.3</v>
      </c>
      <c r="H107" s="16">
        <f>SUM(G107/F107*100)</f>
        <v>160.13743890724456</v>
      </c>
      <c r="I107" s="16">
        <f t="shared" si="11"/>
        <v>167419.3</v>
      </c>
      <c r="J107" s="16">
        <f>SUM(D107+G107)</f>
        <v>172983</v>
      </c>
      <c r="K107" s="16">
        <f t="shared" si="8"/>
        <v>103.32321303457846</v>
      </c>
    </row>
    <row r="108" spans="1:11" ht="49.5" customHeight="1">
      <c r="A108" s="14" t="s">
        <v>78</v>
      </c>
      <c r="B108" s="15">
        <v>80500</v>
      </c>
      <c r="C108" s="16">
        <v>10152.7</v>
      </c>
      <c r="D108" s="16">
        <v>10144.6</v>
      </c>
      <c r="E108" s="16">
        <f t="shared" si="10"/>
        <v>99.92021826706195</v>
      </c>
      <c r="F108" s="16">
        <v>420.6</v>
      </c>
      <c r="G108" s="16">
        <v>876.7</v>
      </c>
      <c r="H108" s="16">
        <f>SUM(G108/F108*100)</f>
        <v>208.44032334759865</v>
      </c>
      <c r="I108" s="16">
        <f t="shared" si="11"/>
        <v>10573.300000000001</v>
      </c>
      <c r="J108" s="16">
        <f aca="true" t="shared" si="13" ref="J108:J175">SUM(D108+G108)</f>
        <v>11021.300000000001</v>
      </c>
      <c r="K108" s="16">
        <f t="shared" si="8"/>
        <v>104.23708775878863</v>
      </c>
    </row>
    <row r="109" spans="1:11" ht="54" customHeight="1">
      <c r="A109" s="14" t="s">
        <v>79</v>
      </c>
      <c r="B109" s="15">
        <v>80704</v>
      </c>
      <c r="C109" s="16">
        <v>460.1</v>
      </c>
      <c r="D109" s="16">
        <v>455.6</v>
      </c>
      <c r="E109" s="16">
        <f t="shared" si="10"/>
        <v>99.02195174961965</v>
      </c>
      <c r="F109" s="16"/>
      <c r="G109" s="16"/>
      <c r="H109" s="16"/>
      <c r="I109" s="16">
        <f t="shared" si="11"/>
        <v>460.1</v>
      </c>
      <c r="J109" s="16">
        <f t="shared" si="13"/>
        <v>455.6</v>
      </c>
      <c r="K109" s="16">
        <f t="shared" si="8"/>
        <v>99.02195174961965</v>
      </c>
    </row>
    <row r="110" spans="1:11" ht="51" customHeight="1">
      <c r="A110" s="7" t="s">
        <v>80</v>
      </c>
      <c r="B110" s="7">
        <v>90000</v>
      </c>
      <c r="C110" s="12">
        <f>SUM(C111:C125)</f>
        <v>18860.700000000004</v>
      </c>
      <c r="D110" s="12">
        <f>SUM(D111:D125)</f>
        <v>18325.2</v>
      </c>
      <c r="E110" s="12">
        <f t="shared" si="10"/>
        <v>97.16076285609758</v>
      </c>
      <c r="F110" s="12">
        <f>SUM(F111:F125)</f>
        <v>1723.9</v>
      </c>
      <c r="G110" s="12">
        <f>SUM(G111:G125)</f>
        <v>1864.1000000000001</v>
      </c>
      <c r="H110" s="12">
        <f>SUM(G110/F110*100)</f>
        <v>108.13272231567956</v>
      </c>
      <c r="I110" s="12">
        <f t="shared" si="11"/>
        <v>20584.600000000006</v>
      </c>
      <c r="J110" s="12">
        <f>SUM(J111:J125)</f>
        <v>20189.299999999996</v>
      </c>
      <c r="K110" s="12">
        <f t="shared" si="8"/>
        <v>98.07963234651143</v>
      </c>
    </row>
    <row r="111" spans="1:11" ht="328.5" customHeight="1">
      <c r="A111" s="24" t="s">
        <v>140</v>
      </c>
      <c r="B111" s="15">
        <v>90201</v>
      </c>
      <c r="C111" s="16">
        <v>1.2</v>
      </c>
      <c r="D111" s="16">
        <v>0.9</v>
      </c>
      <c r="E111" s="16">
        <f t="shared" si="10"/>
        <v>75</v>
      </c>
      <c r="F111" s="16"/>
      <c r="G111" s="16"/>
      <c r="H111" s="12" t="s">
        <v>31</v>
      </c>
      <c r="I111" s="16">
        <f t="shared" si="11"/>
        <v>1.2</v>
      </c>
      <c r="J111" s="16">
        <f>D111</f>
        <v>0.9</v>
      </c>
      <c r="K111" s="16">
        <f t="shared" si="8"/>
        <v>75</v>
      </c>
    </row>
    <row r="112" spans="1:11" ht="337.5" customHeight="1">
      <c r="A112" s="24" t="s">
        <v>156</v>
      </c>
      <c r="B112" s="15">
        <v>90203</v>
      </c>
      <c r="C112" s="16">
        <v>224.9</v>
      </c>
      <c r="D112" s="16">
        <v>224.9</v>
      </c>
      <c r="E112" s="16">
        <f t="shared" si="10"/>
        <v>100</v>
      </c>
      <c r="F112" s="16">
        <v>210.4</v>
      </c>
      <c r="G112" s="16">
        <v>210.4</v>
      </c>
      <c r="H112" s="16">
        <f>SUM(G112/F112*100)</f>
        <v>100</v>
      </c>
      <c r="I112" s="16">
        <f t="shared" si="11"/>
        <v>435.3</v>
      </c>
      <c r="J112" s="16">
        <f>D112+G112</f>
        <v>435.3</v>
      </c>
      <c r="K112" s="16">
        <f t="shared" si="8"/>
        <v>100</v>
      </c>
    </row>
    <row r="113" spans="1:11" ht="171.75" customHeight="1">
      <c r="A113" s="25" t="s">
        <v>157</v>
      </c>
      <c r="B113" s="15">
        <v>90209</v>
      </c>
      <c r="C113" s="16">
        <v>99</v>
      </c>
      <c r="D113" s="16">
        <v>99</v>
      </c>
      <c r="E113" s="16">
        <f t="shared" si="10"/>
        <v>100</v>
      </c>
      <c r="F113" s="16"/>
      <c r="G113" s="16"/>
      <c r="H113" s="16"/>
      <c r="I113" s="16">
        <f t="shared" si="11"/>
        <v>99</v>
      </c>
      <c r="J113" s="16">
        <f t="shared" si="13"/>
        <v>99</v>
      </c>
      <c r="K113" s="16">
        <f t="shared" si="8"/>
        <v>100</v>
      </c>
    </row>
    <row r="114" spans="1:11" ht="46.5" customHeight="1">
      <c r="A114" s="25" t="s">
        <v>158</v>
      </c>
      <c r="B114" s="15">
        <v>90214</v>
      </c>
      <c r="C114" s="16">
        <v>2894.9</v>
      </c>
      <c r="D114" s="16">
        <v>2892.1</v>
      </c>
      <c r="E114" s="16">
        <f t="shared" si="10"/>
        <v>99.90327817886627</v>
      </c>
      <c r="F114" s="16"/>
      <c r="G114" s="16"/>
      <c r="H114" s="16"/>
      <c r="I114" s="16">
        <f t="shared" si="11"/>
        <v>2894.9</v>
      </c>
      <c r="J114" s="16">
        <f t="shared" si="13"/>
        <v>2892.1</v>
      </c>
      <c r="K114" s="16">
        <f t="shared" si="8"/>
        <v>99.90327817886627</v>
      </c>
    </row>
    <row r="115" spans="1:11" ht="57" customHeight="1">
      <c r="A115" s="14" t="s">
        <v>81</v>
      </c>
      <c r="B115" s="15">
        <v>90412</v>
      </c>
      <c r="C115" s="16">
        <v>2952.5</v>
      </c>
      <c r="D115" s="16">
        <v>2906.7</v>
      </c>
      <c r="E115" s="16">
        <f t="shared" si="10"/>
        <v>98.44877222692632</v>
      </c>
      <c r="F115" s="16" t="s">
        <v>31</v>
      </c>
      <c r="G115" s="16" t="s">
        <v>31</v>
      </c>
      <c r="H115" s="16" t="s">
        <v>31</v>
      </c>
      <c r="I115" s="16">
        <f>C115</f>
        <v>2952.5</v>
      </c>
      <c r="J115" s="16">
        <f>D115</f>
        <v>2906.7</v>
      </c>
      <c r="K115" s="16">
        <f t="shared" si="8"/>
        <v>98.44877222692632</v>
      </c>
    </row>
    <row r="116" spans="1:11" ht="60" customHeight="1">
      <c r="A116" s="14" t="s">
        <v>82</v>
      </c>
      <c r="B116" s="15">
        <v>91101</v>
      </c>
      <c r="C116" s="16">
        <v>1819.2</v>
      </c>
      <c r="D116" s="16">
        <v>1450.1</v>
      </c>
      <c r="E116" s="16">
        <f t="shared" si="10"/>
        <v>79.7108619173263</v>
      </c>
      <c r="F116" s="16">
        <v>31.5</v>
      </c>
      <c r="G116" s="16" t="s">
        <v>31</v>
      </c>
      <c r="H116" s="16" t="s">
        <v>31</v>
      </c>
      <c r="I116" s="16">
        <f>C116+F116</f>
        <v>1850.7</v>
      </c>
      <c r="J116" s="16">
        <f>D116</f>
        <v>1450.1</v>
      </c>
      <c r="K116" s="16">
        <f t="shared" si="8"/>
        <v>78.35413627276165</v>
      </c>
    </row>
    <row r="117" spans="1:11" ht="59.25" customHeight="1">
      <c r="A117" s="17" t="s">
        <v>142</v>
      </c>
      <c r="B117" s="15">
        <v>91102</v>
      </c>
      <c r="C117" s="16">
        <v>19.6</v>
      </c>
      <c r="D117" s="16">
        <v>19.6</v>
      </c>
      <c r="E117" s="16">
        <f t="shared" si="10"/>
        <v>100</v>
      </c>
      <c r="F117" s="16"/>
      <c r="G117" s="16"/>
      <c r="H117" s="26"/>
      <c r="I117" s="16">
        <f t="shared" si="11"/>
        <v>19.6</v>
      </c>
      <c r="J117" s="16">
        <f t="shared" si="13"/>
        <v>19.6</v>
      </c>
      <c r="K117" s="16">
        <f t="shared" si="8"/>
        <v>100</v>
      </c>
    </row>
    <row r="118" spans="1:11" ht="45.75" customHeight="1">
      <c r="A118" s="17" t="s">
        <v>83</v>
      </c>
      <c r="B118" s="15">
        <v>91103</v>
      </c>
      <c r="C118" s="16">
        <v>80.8</v>
      </c>
      <c r="D118" s="16">
        <v>80.8</v>
      </c>
      <c r="E118" s="16">
        <f t="shared" si="10"/>
        <v>100</v>
      </c>
      <c r="F118" s="16"/>
      <c r="G118" s="16"/>
      <c r="H118" s="16"/>
      <c r="I118" s="16">
        <f t="shared" si="11"/>
        <v>80.8</v>
      </c>
      <c r="J118" s="16">
        <f t="shared" si="13"/>
        <v>80.8</v>
      </c>
      <c r="K118" s="16">
        <f t="shared" si="8"/>
        <v>100</v>
      </c>
    </row>
    <row r="119" spans="1:11" ht="44.25" customHeight="1">
      <c r="A119" s="14" t="s">
        <v>84</v>
      </c>
      <c r="B119" s="15">
        <v>91105</v>
      </c>
      <c r="C119" s="16">
        <v>2891.4</v>
      </c>
      <c r="D119" s="16">
        <v>2789.2</v>
      </c>
      <c r="E119" s="16">
        <f t="shared" si="10"/>
        <v>96.46538009268866</v>
      </c>
      <c r="F119" s="16">
        <v>1249</v>
      </c>
      <c r="G119" s="16">
        <v>1120.1</v>
      </c>
      <c r="H119" s="16">
        <f>SUM(G119/F119*100)</f>
        <v>89.67974379503603</v>
      </c>
      <c r="I119" s="16">
        <f t="shared" si="11"/>
        <v>4140.4</v>
      </c>
      <c r="J119" s="16">
        <f t="shared" si="13"/>
        <v>3909.2999999999997</v>
      </c>
      <c r="K119" s="16">
        <f t="shared" si="8"/>
        <v>94.4184136798377</v>
      </c>
    </row>
    <row r="120" spans="1:11" ht="58.5" customHeight="1">
      <c r="A120" s="14" t="s">
        <v>85</v>
      </c>
      <c r="B120" s="15">
        <v>91107</v>
      </c>
      <c r="C120" s="16">
        <v>85</v>
      </c>
      <c r="D120" s="16">
        <v>82.2</v>
      </c>
      <c r="E120" s="16">
        <f t="shared" si="10"/>
        <v>96.70588235294117</v>
      </c>
      <c r="F120" s="16"/>
      <c r="G120" s="16"/>
      <c r="H120" s="16"/>
      <c r="I120" s="16">
        <f t="shared" si="11"/>
        <v>85</v>
      </c>
      <c r="J120" s="16">
        <f t="shared" si="13"/>
        <v>82.2</v>
      </c>
      <c r="K120" s="16">
        <f t="shared" si="8"/>
        <v>96.70588235294117</v>
      </c>
    </row>
    <row r="121" spans="1:11" ht="126.75" customHeight="1">
      <c r="A121" s="17" t="s">
        <v>86</v>
      </c>
      <c r="B121" s="15">
        <v>91108</v>
      </c>
      <c r="C121" s="16">
        <v>395.7</v>
      </c>
      <c r="D121" s="16">
        <v>393.4</v>
      </c>
      <c r="E121" s="16">
        <f t="shared" si="10"/>
        <v>99.4187515794794</v>
      </c>
      <c r="F121" s="16"/>
      <c r="G121" s="16"/>
      <c r="H121" s="16" t="s">
        <v>31</v>
      </c>
      <c r="I121" s="16">
        <f t="shared" si="11"/>
        <v>395.7</v>
      </c>
      <c r="J121" s="16">
        <f t="shared" si="13"/>
        <v>393.4</v>
      </c>
      <c r="K121" s="16">
        <f t="shared" si="8"/>
        <v>99.4187515794794</v>
      </c>
    </row>
    <row r="122" spans="1:11" ht="78.75" customHeight="1">
      <c r="A122" s="17" t="s">
        <v>87</v>
      </c>
      <c r="B122" s="15">
        <v>91204</v>
      </c>
      <c r="C122" s="16">
        <v>6332.7</v>
      </c>
      <c r="D122" s="16">
        <v>6332.7</v>
      </c>
      <c r="E122" s="16">
        <f t="shared" si="10"/>
        <v>100</v>
      </c>
      <c r="F122" s="16">
        <v>17</v>
      </c>
      <c r="G122" s="16">
        <v>311.4</v>
      </c>
      <c r="H122" s="16">
        <f>SUM(G122/F122*100)</f>
        <v>1831.764705882353</v>
      </c>
      <c r="I122" s="16">
        <f t="shared" si="11"/>
        <v>6349.7</v>
      </c>
      <c r="J122" s="16">
        <f t="shared" si="13"/>
        <v>6644.099999999999</v>
      </c>
      <c r="K122" s="16">
        <f t="shared" si="8"/>
        <v>104.63643951682755</v>
      </c>
    </row>
    <row r="123" spans="1:11" ht="66.75" customHeight="1">
      <c r="A123" s="17" t="s">
        <v>123</v>
      </c>
      <c r="B123" s="15">
        <v>91206</v>
      </c>
      <c r="C123" s="16">
        <v>795.9</v>
      </c>
      <c r="D123" s="16">
        <v>795.9</v>
      </c>
      <c r="E123" s="16">
        <f t="shared" si="10"/>
        <v>100</v>
      </c>
      <c r="F123" s="16">
        <v>216</v>
      </c>
      <c r="G123" s="16">
        <v>222.2</v>
      </c>
      <c r="H123" s="16">
        <f>SUM(G123/F123*100)</f>
        <v>102.87037037037037</v>
      </c>
      <c r="I123" s="16">
        <f t="shared" si="11"/>
        <v>1011.9</v>
      </c>
      <c r="J123" s="16">
        <f t="shared" si="13"/>
        <v>1018.0999999999999</v>
      </c>
      <c r="K123" s="16">
        <f t="shared" si="8"/>
        <v>100.61270876568831</v>
      </c>
    </row>
    <row r="124" spans="1:11" ht="144" customHeight="1">
      <c r="A124" s="14" t="s">
        <v>141</v>
      </c>
      <c r="B124" s="15">
        <v>91207</v>
      </c>
      <c r="C124" s="16">
        <v>118.9</v>
      </c>
      <c r="D124" s="16">
        <v>109.6</v>
      </c>
      <c r="E124" s="16">
        <f t="shared" si="10"/>
        <v>92.17830109335576</v>
      </c>
      <c r="F124" s="16"/>
      <c r="G124" s="16"/>
      <c r="H124" s="16"/>
      <c r="I124" s="16">
        <f t="shared" si="11"/>
        <v>118.9</v>
      </c>
      <c r="J124" s="16">
        <f t="shared" si="13"/>
        <v>109.6</v>
      </c>
      <c r="K124" s="16">
        <f t="shared" si="8"/>
        <v>92.17830109335576</v>
      </c>
    </row>
    <row r="125" spans="1:11" ht="54" customHeight="1">
      <c r="A125" s="17" t="s">
        <v>88</v>
      </c>
      <c r="B125" s="15">
        <v>91209</v>
      </c>
      <c r="C125" s="16">
        <v>149</v>
      </c>
      <c r="D125" s="16">
        <v>148.1</v>
      </c>
      <c r="E125" s="16">
        <f t="shared" si="10"/>
        <v>99.39597315436242</v>
      </c>
      <c r="F125" s="16"/>
      <c r="G125" s="16"/>
      <c r="H125" s="16"/>
      <c r="I125" s="16">
        <f>SUM(C125+F125)</f>
        <v>149</v>
      </c>
      <c r="J125" s="16">
        <f t="shared" si="13"/>
        <v>148.1</v>
      </c>
      <c r="K125" s="16">
        <f t="shared" si="8"/>
        <v>99.39597315436242</v>
      </c>
    </row>
    <row r="126" spans="1:11" ht="41.25" customHeight="1">
      <c r="A126" s="7" t="s">
        <v>89</v>
      </c>
      <c r="B126" s="7">
        <v>100000</v>
      </c>
      <c r="C126" s="12">
        <f>SUM(C127:C132)</f>
        <v>21700.399999999998</v>
      </c>
      <c r="D126" s="12">
        <f>SUM(D127:D132)</f>
        <v>21452.9</v>
      </c>
      <c r="E126" s="12">
        <f t="shared" si="10"/>
        <v>98.85946802823912</v>
      </c>
      <c r="F126" s="12">
        <f>SUM(F127:F133)</f>
        <v>166496.5</v>
      </c>
      <c r="G126" s="12">
        <f>SUM(G127:G133)</f>
        <v>158940.2</v>
      </c>
      <c r="H126" s="12">
        <f aca="true" t="shared" si="14" ref="H126:H134">SUM(G126/F126*100)</f>
        <v>95.46158627959147</v>
      </c>
      <c r="I126" s="12">
        <f t="shared" si="11"/>
        <v>188196.9</v>
      </c>
      <c r="J126" s="12">
        <f t="shared" si="13"/>
        <v>180393.1</v>
      </c>
      <c r="K126" s="12">
        <f t="shared" si="8"/>
        <v>95.85338547021763</v>
      </c>
    </row>
    <row r="127" spans="1:11" ht="35.25" customHeight="1">
      <c r="A127" s="27" t="s">
        <v>90</v>
      </c>
      <c r="B127" s="15">
        <v>100101</v>
      </c>
      <c r="C127" s="16">
        <v>1075.5</v>
      </c>
      <c r="D127" s="16">
        <v>1047.3</v>
      </c>
      <c r="E127" s="16">
        <f t="shared" si="10"/>
        <v>97.37796373779636</v>
      </c>
      <c r="F127" s="16">
        <v>5848.8</v>
      </c>
      <c r="G127" s="16">
        <v>5092.5</v>
      </c>
      <c r="H127" s="16">
        <f t="shared" si="14"/>
        <v>87.06914238818219</v>
      </c>
      <c r="I127" s="16">
        <f t="shared" si="11"/>
        <v>6924.3</v>
      </c>
      <c r="J127" s="16">
        <f t="shared" si="13"/>
        <v>6139.8</v>
      </c>
      <c r="K127" s="16">
        <f t="shared" si="8"/>
        <v>88.67033490749967</v>
      </c>
    </row>
    <row r="128" spans="1:11" ht="48.75" customHeight="1">
      <c r="A128" s="14" t="s">
        <v>91</v>
      </c>
      <c r="B128" s="15">
        <v>100102</v>
      </c>
      <c r="C128" s="16"/>
      <c r="D128" s="16"/>
      <c r="E128" s="16" t="s">
        <v>31</v>
      </c>
      <c r="F128" s="16">
        <v>23378.4</v>
      </c>
      <c r="G128" s="16">
        <v>19616.5</v>
      </c>
      <c r="H128" s="16">
        <f t="shared" si="14"/>
        <v>83.90865072032302</v>
      </c>
      <c r="I128" s="16">
        <f>SUM(C128+F128)</f>
        <v>23378.4</v>
      </c>
      <c r="J128" s="16">
        <f t="shared" si="13"/>
        <v>19616.5</v>
      </c>
      <c r="K128" s="16">
        <f>SUM(J128/I128*100)</f>
        <v>83.90865072032302</v>
      </c>
    </row>
    <row r="129" spans="1:11" ht="69.75" customHeight="1">
      <c r="A129" s="14" t="s">
        <v>161</v>
      </c>
      <c r="B129" s="15">
        <v>100106</v>
      </c>
      <c r="C129" s="16"/>
      <c r="D129" s="16"/>
      <c r="E129" s="16"/>
      <c r="F129" s="16">
        <v>3102.4</v>
      </c>
      <c r="G129" s="16">
        <v>882.9</v>
      </c>
      <c r="H129" s="16">
        <f t="shared" si="14"/>
        <v>28.458612686952033</v>
      </c>
      <c r="I129" s="16">
        <f>F129</f>
        <v>3102.4</v>
      </c>
      <c r="J129" s="16">
        <f t="shared" si="13"/>
        <v>882.9</v>
      </c>
      <c r="K129" s="16">
        <f>SUM(J129/I129*100)</f>
        <v>28.458612686952033</v>
      </c>
    </row>
    <row r="130" spans="1:11" ht="39.75" customHeight="1">
      <c r="A130" s="14" t="s">
        <v>175</v>
      </c>
      <c r="B130" s="15">
        <v>100202</v>
      </c>
      <c r="C130" s="16"/>
      <c r="D130" s="16"/>
      <c r="E130" s="16"/>
      <c r="F130" s="16">
        <v>20</v>
      </c>
      <c r="G130" s="16">
        <v>20</v>
      </c>
      <c r="H130" s="16"/>
      <c r="I130" s="16">
        <v>20</v>
      </c>
      <c r="J130" s="16">
        <f t="shared" si="13"/>
        <v>20</v>
      </c>
      <c r="K130" s="16">
        <f>SUM(J130/I130*100)</f>
        <v>100</v>
      </c>
    </row>
    <row r="131" spans="1:11" ht="33" customHeight="1">
      <c r="A131" s="14" t="s">
        <v>92</v>
      </c>
      <c r="B131" s="15">
        <v>100203</v>
      </c>
      <c r="C131" s="16">
        <v>20337.8</v>
      </c>
      <c r="D131" s="16">
        <v>20120.2</v>
      </c>
      <c r="E131" s="16">
        <f t="shared" si="10"/>
        <v>98.9300710991356</v>
      </c>
      <c r="F131" s="16">
        <v>2995.2</v>
      </c>
      <c r="G131" s="16">
        <v>2599.1</v>
      </c>
      <c r="H131" s="16">
        <f t="shared" si="14"/>
        <v>86.77550747863249</v>
      </c>
      <c r="I131" s="16">
        <f t="shared" si="11"/>
        <v>23333</v>
      </c>
      <c r="J131" s="16">
        <f t="shared" si="13"/>
        <v>22719.3</v>
      </c>
      <c r="K131" s="16">
        <f>SUM(J131/I131*100)</f>
        <v>97.36981956885099</v>
      </c>
    </row>
    <row r="132" spans="1:11" ht="83.25" customHeight="1">
      <c r="A132" s="17" t="s">
        <v>93</v>
      </c>
      <c r="B132" s="15">
        <v>100302</v>
      </c>
      <c r="C132" s="16">
        <v>287.1</v>
      </c>
      <c r="D132" s="16">
        <v>285.4</v>
      </c>
      <c r="E132" s="16">
        <f t="shared" si="10"/>
        <v>99.40787182166491</v>
      </c>
      <c r="F132" s="16">
        <v>894</v>
      </c>
      <c r="G132" s="16">
        <v>894</v>
      </c>
      <c r="H132" s="16">
        <f t="shared" si="14"/>
        <v>100</v>
      </c>
      <c r="I132" s="16">
        <f t="shared" si="11"/>
        <v>1181.1</v>
      </c>
      <c r="J132" s="16">
        <f t="shared" si="13"/>
        <v>1179.4</v>
      </c>
      <c r="K132" s="16">
        <f t="shared" si="8"/>
        <v>99.85606637879944</v>
      </c>
    </row>
    <row r="133" spans="1:11" ht="240.75" customHeight="1">
      <c r="A133" s="25" t="s">
        <v>176</v>
      </c>
      <c r="B133" s="15">
        <v>100602</v>
      </c>
      <c r="C133" s="16"/>
      <c r="D133" s="16"/>
      <c r="E133" s="16"/>
      <c r="F133" s="16">
        <v>130257.7</v>
      </c>
      <c r="G133" s="16">
        <v>129835.2</v>
      </c>
      <c r="H133" s="16">
        <f t="shared" si="14"/>
        <v>99.67564297542488</v>
      </c>
      <c r="I133" s="16">
        <f t="shared" si="11"/>
        <v>130257.7</v>
      </c>
      <c r="J133" s="16">
        <f>G133</f>
        <v>129835.2</v>
      </c>
      <c r="K133" s="16">
        <f t="shared" si="8"/>
        <v>99.67564297542488</v>
      </c>
    </row>
    <row r="134" spans="1:11" ht="22.5" customHeight="1">
      <c r="A134" s="7" t="s">
        <v>94</v>
      </c>
      <c r="B134" s="7">
        <v>110000</v>
      </c>
      <c r="C134" s="12">
        <f>SUM(C135:C140)</f>
        <v>27968.9</v>
      </c>
      <c r="D134" s="12">
        <f>SUM(D135:D140)</f>
        <v>27112.5</v>
      </c>
      <c r="E134" s="12">
        <f t="shared" si="10"/>
        <v>96.93802759493579</v>
      </c>
      <c r="F134" s="12">
        <f>SUM(F135:F140)</f>
        <v>5008.7</v>
      </c>
      <c r="G134" s="12">
        <f>SUM(G135:G140)</f>
        <v>5004.7</v>
      </c>
      <c r="H134" s="12">
        <f t="shared" si="14"/>
        <v>99.92013895821272</v>
      </c>
      <c r="I134" s="12">
        <f t="shared" si="11"/>
        <v>32977.6</v>
      </c>
      <c r="J134" s="12">
        <f t="shared" si="13"/>
        <v>32117.2</v>
      </c>
      <c r="K134" s="12">
        <f t="shared" si="8"/>
        <v>97.39095628547864</v>
      </c>
    </row>
    <row r="135" spans="1:11" ht="37.5">
      <c r="A135" s="17" t="s">
        <v>95</v>
      </c>
      <c r="B135" s="15">
        <v>110103</v>
      </c>
      <c r="C135" s="16">
        <v>266</v>
      </c>
      <c r="D135" s="16">
        <v>210.7</v>
      </c>
      <c r="E135" s="16">
        <f t="shared" si="10"/>
        <v>79.21052631578947</v>
      </c>
      <c r="F135" s="16"/>
      <c r="G135" s="16"/>
      <c r="H135" s="16"/>
      <c r="I135" s="16">
        <f t="shared" si="11"/>
        <v>266</v>
      </c>
      <c r="J135" s="16">
        <f t="shared" si="13"/>
        <v>210.7</v>
      </c>
      <c r="K135" s="16">
        <f t="shared" si="8"/>
        <v>79.21052631578947</v>
      </c>
    </row>
    <row r="136" spans="1:11" ht="18.75">
      <c r="A136" s="14" t="s">
        <v>96</v>
      </c>
      <c r="B136" s="15">
        <v>110201</v>
      </c>
      <c r="C136" s="16">
        <v>3585</v>
      </c>
      <c r="D136" s="16">
        <v>3538.7</v>
      </c>
      <c r="E136" s="16">
        <f t="shared" si="10"/>
        <v>98.70850767085076</v>
      </c>
      <c r="F136" s="16">
        <v>389.1</v>
      </c>
      <c r="G136" s="16">
        <v>428.5</v>
      </c>
      <c r="H136" s="16">
        <f>SUM(G136/F136*100)</f>
        <v>110.12593163711128</v>
      </c>
      <c r="I136" s="16">
        <f t="shared" si="11"/>
        <v>3974.1</v>
      </c>
      <c r="J136" s="16">
        <f t="shared" si="13"/>
        <v>3967.2</v>
      </c>
      <c r="K136" s="16">
        <f t="shared" si="8"/>
        <v>99.8263757831962</v>
      </c>
    </row>
    <row r="137" spans="1:11" ht="61.5" customHeight="1">
      <c r="A137" s="17" t="s">
        <v>97</v>
      </c>
      <c r="B137" s="15">
        <v>110204</v>
      </c>
      <c r="C137" s="16">
        <v>2504.7</v>
      </c>
      <c r="D137" s="16">
        <v>2473.2</v>
      </c>
      <c r="E137" s="16">
        <f t="shared" si="10"/>
        <v>98.74236435501258</v>
      </c>
      <c r="F137" s="16">
        <v>268.5</v>
      </c>
      <c r="G137" s="16">
        <v>264.1</v>
      </c>
      <c r="H137" s="16">
        <f>SUM(G137/F137*100)</f>
        <v>98.3612662942272</v>
      </c>
      <c r="I137" s="16">
        <f t="shared" si="11"/>
        <v>2773.2</v>
      </c>
      <c r="J137" s="16">
        <f t="shared" si="13"/>
        <v>2737.2999999999997</v>
      </c>
      <c r="K137" s="16">
        <f t="shared" si="8"/>
        <v>98.70546660897158</v>
      </c>
    </row>
    <row r="138" spans="1:11" ht="18.75">
      <c r="A138" s="14" t="s">
        <v>98</v>
      </c>
      <c r="B138" s="15">
        <v>110205</v>
      </c>
      <c r="C138" s="16">
        <v>19673.6</v>
      </c>
      <c r="D138" s="16">
        <v>19296.8</v>
      </c>
      <c r="E138" s="16">
        <f t="shared" si="10"/>
        <v>98.08474300585557</v>
      </c>
      <c r="F138" s="16">
        <v>3143.4</v>
      </c>
      <c r="G138" s="16">
        <v>3229.3</v>
      </c>
      <c r="H138" s="16">
        <f>SUM(G138/F138*100)</f>
        <v>102.73270980467011</v>
      </c>
      <c r="I138" s="16">
        <f t="shared" si="11"/>
        <v>22817</v>
      </c>
      <c r="J138" s="16">
        <f t="shared" si="13"/>
        <v>22526.1</v>
      </c>
      <c r="K138" s="16">
        <f t="shared" si="8"/>
        <v>98.7250734101766</v>
      </c>
    </row>
    <row r="139" spans="1:11" ht="18.75">
      <c r="A139" s="14" t="s">
        <v>99</v>
      </c>
      <c r="B139" s="15">
        <v>110300</v>
      </c>
      <c r="C139" s="16">
        <v>544.2</v>
      </c>
      <c r="D139" s="16">
        <v>544.2</v>
      </c>
      <c r="E139" s="16">
        <f t="shared" si="10"/>
        <v>100</v>
      </c>
      <c r="F139" s="16">
        <v>25.1</v>
      </c>
      <c r="G139" s="16">
        <v>25.1</v>
      </c>
      <c r="H139" s="16">
        <f>SUM(G139/F139*100)</f>
        <v>100</v>
      </c>
      <c r="I139" s="16">
        <f t="shared" si="11"/>
        <v>569.3000000000001</v>
      </c>
      <c r="J139" s="16">
        <f>D139+G139</f>
        <v>569.3000000000001</v>
      </c>
      <c r="K139" s="16">
        <f t="shared" si="8"/>
        <v>100</v>
      </c>
    </row>
    <row r="140" spans="1:11" ht="50.25" customHeight="1">
      <c r="A140" s="14" t="s">
        <v>100</v>
      </c>
      <c r="B140" s="15">
        <v>110502</v>
      </c>
      <c r="C140" s="16">
        <v>1395.4</v>
      </c>
      <c r="D140" s="16">
        <v>1048.9</v>
      </c>
      <c r="E140" s="16">
        <f t="shared" si="10"/>
        <v>75.1684104916153</v>
      </c>
      <c r="F140" s="16">
        <v>1182.6</v>
      </c>
      <c r="G140" s="16">
        <v>1057.7</v>
      </c>
      <c r="H140" s="16">
        <f>SUM(G140/F140*100)</f>
        <v>89.43852528327415</v>
      </c>
      <c r="I140" s="16">
        <f t="shared" si="11"/>
        <v>2578</v>
      </c>
      <c r="J140" s="16">
        <f>SUM(D140+G140)</f>
        <v>2106.6000000000004</v>
      </c>
      <c r="K140" s="16">
        <f t="shared" si="8"/>
        <v>81.71450737005432</v>
      </c>
    </row>
    <row r="141" spans="1:11" ht="18.75">
      <c r="A141" s="7" t="s">
        <v>101</v>
      </c>
      <c r="B141" s="7">
        <v>120000</v>
      </c>
      <c r="C141" s="12">
        <v>420</v>
      </c>
      <c r="D141" s="12">
        <v>420</v>
      </c>
      <c r="E141" s="12">
        <f t="shared" si="10"/>
        <v>100</v>
      </c>
      <c r="F141" s="12"/>
      <c r="G141" s="12"/>
      <c r="H141" s="16" t="s">
        <v>31</v>
      </c>
      <c r="I141" s="12">
        <f t="shared" si="11"/>
        <v>420</v>
      </c>
      <c r="J141" s="12">
        <f>SUM(D141)</f>
        <v>420</v>
      </c>
      <c r="K141" s="12">
        <f t="shared" si="8"/>
        <v>100</v>
      </c>
    </row>
    <row r="142" spans="1:11" ht="18.75">
      <c r="A142" s="7" t="s">
        <v>102</v>
      </c>
      <c r="B142" s="7">
        <v>130000</v>
      </c>
      <c r="C142" s="12">
        <f>SUM(C143:C147)</f>
        <v>3563.9</v>
      </c>
      <c r="D142" s="12">
        <f>SUM(D143:D147)</f>
        <v>3545.5999999999995</v>
      </c>
      <c r="E142" s="12">
        <f t="shared" si="10"/>
        <v>99.48651757905664</v>
      </c>
      <c r="F142" s="12">
        <f>SUM(F143:F146)</f>
        <v>1187.3</v>
      </c>
      <c r="G142" s="12">
        <f>SUM(G143:G147)</f>
        <v>1110.1</v>
      </c>
      <c r="H142" s="12">
        <f>SUM(G142/F142*100)</f>
        <v>93.49785226985597</v>
      </c>
      <c r="I142" s="12">
        <f t="shared" si="11"/>
        <v>4751.2</v>
      </c>
      <c r="J142" s="12">
        <f t="shared" si="13"/>
        <v>4655.699999999999</v>
      </c>
      <c r="K142" s="12">
        <f t="shared" si="8"/>
        <v>97.98998147836335</v>
      </c>
    </row>
    <row r="143" spans="1:11" ht="51.75" customHeight="1">
      <c r="A143" s="14" t="s">
        <v>103</v>
      </c>
      <c r="B143" s="15">
        <v>130102</v>
      </c>
      <c r="C143" s="16">
        <v>210.1</v>
      </c>
      <c r="D143" s="16">
        <v>210.1</v>
      </c>
      <c r="E143" s="16">
        <f t="shared" si="10"/>
        <v>100</v>
      </c>
      <c r="F143" s="16" t="s">
        <v>31</v>
      </c>
      <c r="G143" s="16" t="s">
        <v>31</v>
      </c>
      <c r="H143" s="16" t="s">
        <v>31</v>
      </c>
      <c r="I143" s="16">
        <f>C143</f>
        <v>210.1</v>
      </c>
      <c r="J143" s="16">
        <f>D143</f>
        <v>210.1</v>
      </c>
      <c r="K143" s="16">
        <f t="shared" si="8"/>
        <v>100</v>
      </c>
    </row>
    <row r="144" spans="1:11" ht="52.5" customHeight="1">
      <c r="A144" s="17" t="s">
        <v>124</v>
      </c>
      <c r="B144" s="15">
        <v>130105</v>
      </c>
      <c r="C144" s="16">
        <v>10.2</v>
      </c>
      <c r="D144" s="16">
        <v>10.2</v>
      </c>
      <c r="E144" s="16">
        <f t="shared" si="10"/>
        <v>100</v>
      </c>
      <c r="F144" s="16"/>
      <c r="G144" s="16"/>
      <c r="H144" s="16"/>
      <c r="I144" s="16">
        <f t="shared" si="11"/>
        <v>10.2</v>
      </c>
      <c r="J144" s="16">
        <f t="shared" si="13"/>
        <v>10.2</v>
      </c>
      <c r="K144" s="16">
        <f t="shared" si="8"/>
        <v>100</v>
      </c>
    </row>
    <row r="145" spans="1:11" ht="49.5" customHeight="1">
      <c r="A145" s="17" t="s">
        <v>125</v>
      </c>
      <c r="B145" s="15">
        <v>130106</v>
      </c>
      <c r="C145" s="16">
        <v>169.1</v>
      </c>
      <c r="D145" s="16">
        <v>168.9</v>
      </c>
      <c r="E145" s="16">
        <f t="shared" si="10"/>
        <v>99.88172678888233</v>
      </c>
      <c r="F145" s="16"/>
      <c r="G145" s="16"/>
      <c r="H145" s="16"/>
      <c r="I145" s="16">
        <f t="shared" si="11"/>
        <v>169.1</v>
      </c>
      <c r="J145" s="16">
        <f t="shared" si="13"/>
        <v>168.9</v>
      </c>
      <c r="K145" s="16">
        <f t="shared" si="8"/>
        <v>99.88172678888233</v>
      </c>
    </row>
    <row r="146" spans="1:11" ht="43.5" customHeight="1">
      <c r="A146" s="14" t="s">
        <v>104</v>
      </c>
      <c r="B146" s="15">
        <v>130107</v>
      </c>
      <c r="C146" s="16">
        <v>3154.3</v>
      </c>
      <c r="D146" s="16">
        <v>3136.2</v>
      </c>
      <c r="E146" s="16">
        <f t="shared" si="10"/>
        <v>99.42618013505373</v>
      </c>
      <c r="F146" s="16">
        <v>1187.3</v>
      </c>
      <c r="G146" s="16">
        <v>1110.1</v>
      </c>
      <c r="H146" s="16">
        <f>SUM(G146/F146*100)</f>
        <v>93.49785226985597</v>
      </c>
      <c r="I146" s="16">
        <f t="shared" si="11"/>
        <v>4341.6</v>
      </c>
      <c r="J146" s="16">
        <f t="shared" si="13"/>
        <v>4246.299999999999</v>
      </c>
      <c r="K146" s="16">
        <f t="shared" si="8"/>
        <v>97.8049566979915</v>
      </c>
    </row>
    <row r="147" spans="1:11" ht="126.75" customHeight="1">
      <c r="A147" s="17" t="s">
        <v>126</v>
      </c>
      <c r="B147" s="15">
        <v>130202</v>
      </c>
      <c r="C147" s="16">
        <v>20.2</v>
      </c>
      <c r="D147" s="16">
        <v>20.2</v>
      </c>
      <c r="E147" s="16">
        <f t="shared" si="10"/>
        <v>100</v>
      </c>
      <c r="F147" s="16"/>
      <c r="G147" s="16"/>
      <c r="H147" s="16"/>
      <c r="I147" s="16">
        <f t="shared" si="11"/>
        <v>20.2</v>
      </c>
      <c r="J147" s="16">
        <f t="shared" si="13"/>
        <v>20.2</v>
      </c>
      <c r="K147" s="16">
        <f t="shared" si="8"/>
        <v>100</v>
      </c>
    </row>
    <row r="148" spans="1:11" ht="18.75">
      <c r="A148" s="7" t="s">
        <v>105</v>
      </c>
      <c r="B148" s="7">
        <v>150000</v>
      </c>
      <c r="C148" s="12">
        <f>SUM(C149:C152)</f>
        <v>100</v>
      </c>
      <c r="D148" s="51">
        <f>D152</f>
        <v>100</v>
      </c>
      <c r="E148" s="12">
        <f t="shared" si="10"/>
        <v>100</v>
      </c>
      <c r="F148" s="12">
        <f>SUM(F149:F152)</f>
        <v>14016.5</v>
      </c>
      <c r="G148" s="12">
        <f>SUM(G149:G152)</f>
        <v>9630.8</v>
      </c>
      <c r="H148" s="12">
        <f aca="true" t="shared" si="15" ref="H148:H153">SUM(G148/F148*100)</f>
        <v>68.71044840009988</v>
      </c>
      <c r="I148" s="12">
        <f t="shared" si="11"/>
        <v>14116.5</v>
      </c>
      <c r="J148" s="12">
        <f>D148+G148</f>
        <v>9730.8</v>
      </c>
      <c r="K148" s="12">
        <f t="shared" si="8"/>
        <v>68.93210073318457</v>
      </c>
    </row>
    <row r="149" spans="1:11" ht="18.75">
      <c r="A149" s="14" t="s">
        <v>106</v>
      </c>
      <c r="B149" s="15">
        <v>150101</v>
      </c>
      <c r="C149" s="16"/>
      <c r="D149" s="16"/>
      <c r="E149" s="16"/>
      <c r="F149" s="16">
        <v>11262.1</v>
      </c>
      <c r="G149" s="16">
        <v>8384.5</v>
      </c>
      <c r="H149" s="16">
        <f t="shared" si="15"/>
        <v>74.4488150522549</v>
      </c>
      <c r="I149" s="16">
        <f t="shared" si="11"/>
        <v>11262.1</v>
      </c>
      <c r="J149" s="16">
        <f t="shared" si="13"/>
        <v>8384.5</v>
      </c>
      <c r="K149" s="16">
        <f>SUM(J149/I149*100)</f>
        <v>74.4488150522549</v>
      </c>
    </row>
    <row r="150" spans="1:11" ht="87" customHeight="1">
      <c r="A150" s="17" t="s">
        <v>107</v>
      </c>
      <c r="B150" s="15">
        <v>150114</v>
      </c>
      <c r="C150" s="16"/>
      <c r="D150" s="16"/>
      <c r="E150" s="16"/>
      <c r="F150" s="16">
        <v>337.4</v>
      </c>
      <c r="G150" s="16">
        <v>337.4</v>
      </c>
      <c r="H150" s="16">
        <f t="shared" si="15"/>
        <v>100</v>
      </c>
      <c r="I150" s="16">
        <f>F150</f>
        <v>337.4</v>
      </c>
      <c r="J150" s="16">
        <f t="shared" si="13"/>
        <v>337.4</v>
      </c>
      <c r="K150" s="16">
        <f>H150</f>
        <v>100</v>
      </c>
    </row>
    <row r="151" spans="1:11" ht="87" customHeight="1">
      <c r="A151" s="17" t="s">
        <v>162</v>
      </c>
      <c r="B151" s="15">
        <v>150119</v>
      </c>
      <c r="C151" s="16"/>
      <c r="D151" s="16"/>
      <c r="E151" s="16"/>
      <c r="F151" s="16">
        <v>9.5</v>
      </c>
      <c r="G151" s="16">
        <v>9.5</v>
      </c>
      <c r="H151" s="16">
        <f t="shared" si="15"/>
        <v>100</v>
      </c>
      <c r="I151" s="16">
        <f t="shared" si="11"/>
        <v>9.5</v>
      </c>
      <c r="J151" s="16">
        <f t="shared" si="13"/>
        <v>9.5</v>
      </c>
      <c r="K151" s="16">
        <f t="shared" si="8"/>
        <v>100</v>
      </c>
    </row>
    <row r="152" spans="1:11" ht="58.5" customHeight="1">
      <c r="A152" s="14" t="s">
        <v>127</v>
      </c>
      <c r="B152" s="15">
        <v>150202</v>
      </c>
      <c r="C152" s="16">
        <v>100</v>
      </c>
      <c r="D152" s="16">
        <v>100</v>
      </c>
      <c r="E152" s="16">
        <f t="shared" si="10"/>
        <v>100</v>
      </c>
      <c r="F152" s="16">
        <v>2407.5</v>
      </c>
      <c r="G152" s="16">
        <v>899.4</v>
      </c>
      <c r="H152" s="16">
        <f t="shared" si="15"/>
        <v>37.3582554517134</v>
      </c>
      <c r="I152" s="16">
        <f t="shared" si="11"/>
        <v>2507.5</v>
      </c>
      <c r="J152" s="16">
        <f t="shared" si="13"/>
        <v>999.4</v>
      </c>
      <c r="K152" s="16">
        <f t="shared" si="8"/>
        <v>39.85643070787637</v>
      </c>
    </row>
    <row r="153" spans="1:11" ht="56.25">
      <c r="A153" s="7" t="s">
        <v>108</v>
      </c>
      <c r="B153" s="7">
        <v>170000</v>
      </c>
      <c r="C153" s="12">
        <f>SUM(C154:C157)</f>
        <v>20955.5</v>
      </c>
      <c r="D153" s="12">
        <f>SUM(D154:D157)</f>
        <v>20887.2</v>
      </c>
      <c r="E153" s="12">
        <f t="shared" si="10"/>
        <v>99.67407124621221</v>
      </c>
      <c r="F153" s="12">
        <f>SUM(F154:F157)</f>
        <v>33373.1</v>
      </c>
      <c r="G153" s="12">
        <f>SUM(G154:G157)</f>
        <v>28186.2</v>
      </c>
      <c r="H153" s="12">
        <f t="shared" si="15"/>
        <v>84.45784179473888</v>
      </c>
      <c r="I153" s="12">
        <f t="shared" si="11"/>
        <v>54328.6</v>
      </c>
      <c r="J153" s="12">
        <f t="shared" si="13"/>
        <v>49073.4</v>
      </c>
      <c r="K153" s="12">
        <f t="shared" si="8"/>
        <v>90.327010083087</v>
      </c>
    </row>
    <row r="154" spans="1:11" ht="56.25">
      <c r="A154" s="17" t="s">
        <v>109</v>
      </c>
      <c r="B154" s="15">
        <v>170102</v>
      </c>
      <c r="C154" s="16">
        <v>162.1</v>
      </c>
      <c r="D154" s="16">
        <v>162.1</v>
      </c>
      <c r="E154" s="16">
        <f t="shared" si="10"/>
        <v>100</v>
      </c>
      <c r="F154" s="12"/>
      <c r="G154" s="12"/>
      <c r="H154" s="12"/>
      <c r="I154" s="16">
        <f t="shared" si="11"/>
        <v>162.1</v>
      </c>
      <c r="J154" s="16">
        <f t="shared" si="13"/>
        <v>162.1</v>
      </c>
      <c r="K154" s="16">
        <f t="shared" si="8"/>
        <v>100</v>
      </c>
    </row>
    <row r="155" spans="1:11" ht="56.25">
      <c r="A155" s="17" t="s">
        <v>155</v>
      </c>
      <c r="B155" s="15">
        <v>170302</v>
      </c>
      <c r="C155" s="16">
        <v>640.1</v>
      </c>
      <c r="D155" s="16">
        <v>571.8</v>
      </c>
      <c r="E155" s="16">
        <f t="shared" si="10"/>
        <v>89.32979221996563</v>
      </c>
      <c r="F155" s="12"/>
      <c r="G155" s="12"/>
      <c r="H155" s="12"/>
      <c r="I155" s="16">
        <f t="shared" si="11"/>
        <v>640.1</v>
      </c>
      <c r="J155" s="16">
        <f t="shared" si="13"/>
        <v>571.8</v>
      </c>
      <c r="K155" s="16">
        <f t="shared" si="8"/>
        <v>89.32979221996563</v>
      </c>
    </row>
    <row r="156" spans="1:11" ht="77.25" customHeight="1">
      <c r="A156" s="17" t="s">
        <v>109</v>
      </c>
      <c r="B156" s="15">
        <v>170602</v>
      </c>
      <c r="C156" s="16">
        <v>20046.6</v>
      </c>
      <c r="D156" s="16">
        <v>20046.6</v>
      </c>
      <c r="E156" s="16">
        <f t="shared" si="10"/>
        <v>100</v>
      </c>
      <c r="F156" s="16"/>
      <c r="G156" s="16"/>
      <c r="H156" s="16"/>
      <c r="I156" s="16">
        <f t="shared" si="11"/>
        <v>20046.6</v>
      </c>
      <c r="J156" s="16">
        <f t="shared" si="13"/>
        <v>20046.6</v>
      </c>
      <c r="K156" s="16">
        <f t="shared" si="8"/>
        <v>100</v>
      </c>
    </row>
    <row r="157" spans="1:11" ht="97.5" customHeight="1">
      <c r="A157" s="17" t="s">
        <v>143</v>
      </c>
      <c r="B157" s="15">
        <v>170703</v>
      </c>
      <c r="C157" s="16">
        <v>106.7</v>
      </c>
      <c r="D157" s="16">
        <v>106.7</v>
      </c>
      <c r="E157" s="16">
        <f t="shared" si="10"/>
        <v>100</v>
      </c>
      <c r="F157" s="16">
        <v>33373.1</v>
      </c>
      <c r="G157" s="16">
        <v>28186.2</v>
      </c>
      <c r="H157" s="16">
        <f>SUM(G157/F157*100)</f>
        <v>84.45784179473888</v>
      </c>
      <c r="I157" s="16">
        <f t="shared" si="11"/>
        <v>33479.799999999996</v>
      </c>
      <c r="J157" s="16">
        <f t="shared" si="13"/>
        <v>28292.9</v>
      </c>
      <c r="K157" s="16">
        <f t="shared" si="8"/>
        <v>84.50737459602509</v>
      </c>
    </row>
    <row r="158" spans="1:11" ht="37.5">
      <c r="A158" s="7" t="s">
        <v>110</v>
      </c>
      <c r="B158" s="7">
        <v>180000</v>
      </c>
      <c r="C158" s="12">
        <f>SUM(C159:C162)</f>
        <v>504.5</v>
      </c>
      <c r="D158" s="12">
        <f aca="true" t="shared" si="16" ref="D158:K158">SUM(D159:D162)</f>
        <v>504.5</v>
      </c>
      <c r="E158" s="12">
        <f t="shared" si="16"/>
        <v>100</v>
      </c>
      <c r="F158" s="12">
        <f t="shared" si="16"/>
        <v>79764.4</v>
      </c>
      <c r="G158" s="12">
        <f t="shared" si="16"/>
        <v>60383.399999999994</v>
      </c>
      <c r="H158" s="12">
        <f t="shared" si="16"/>
        <v>109.08571037727245</v>
      </c>
      <c r="I158" s="12">
        <f t="shared" si="16"/>
        <v>80268.9</v>
      </c>
      <c r="J158" s="12">
        <f t="shared" si="16"/>
        <v>60887.899999999994</v>
      </c>
      <c r="K158" s="12">
        <f t="shared" si="16"/>
        <v>210.0462041482274</v>
      </c>
    </row>
    <row r="159" spans="1:11" ht="18.75">
      <c r="A159" s="17" t="s">
        <v>163</v>
      </c>
      <c r="B159" s="15">
        <v>180107</v>
      </c>
      <c r="C159" s="16">
        <v>200</v>
      </c>
      <c r="D159" s="16">
        <v>200</v>
      </c>
      <c r="E159" s="16"/>
      <c r="F159" s="16">
        <v>16916.8</v>
      </c>
      <c r="G159" s="16">
        <v>3010.7</v>
      </c>
      <c r="H159" s="16">
        <f>SUM(G159/F159*100)</f>
        <v>17.797101106592265</v>
      </c>
      <c r="I159" s="16">
        <f t="shared" si="11"/>
        <v>17116.8</v>
      </c>
      <c r="J159" s="16">
        <f t="shared" si="13"/>
        <v>3210.7</v>
      </c>
      <c r="K159" s="16">
        <f t="shared" si="8"/>
        <v>18.757594877547206</v>
      </c>
    </row>
    <row r="160" spans="1:11" ht="37.5">
      <c r="A160" s="17" t="s">
        <v>170</v>
      </c>
      <c r="B160" s="15">
        <v>180404</v>
      </c>
      <c r="C160" s="16"/>
      <c r="D160" s="16"/>
      <c r="E160" s="16"/>
      <c r="F160" s="16"/>
      <c r="G160" s="16"/>
      <c r="H160" s="16"/>
      <c r="I160" s="16">
        <f>C160</f>
        <v>0</v>
      </c>
      <c r="J160" s="16">
        <f t="shared" si="13"/>
        <v>0</v>
      </c>
      <c r="K160" s="16"/>
    </row>
    <row r="161" spans="1:11" ht="94.5" customHeight="1">
      <c r="A161" s="17" t="s">
        <v>149</v>
      </c>
      <c r="B161" s="15">
        <v>180409</v>
      </c>
      <c r="C161" s="16"/>
      <c r="D161" s="16"/>
      <c r="E161" s="16" t="s">
        <v>31</v>
      </c>
      <c r="F161" s="16">
        <v>62847.6</v>
      </c>
      <c r="G161" s="16">
        <v>57372.7</v>
      </c>
      <c r="H161" s="16">
        <f>SUM(G161/F161*100)</f>
        <v>91.28860927068018</v>
      </c>
      <c r="I161" s="16">
        <f t="shared" si="11"/>
        <v>62847.6</v>
      </c>
      <c r="J161" s="16">
        <f t="shared" si="13"/>
        <v>57372.7</v>
      </c>
      <c r="K161" s="16">
        <f t="shared" si="8"/>
        <v>91.28860927068018</v>
      </c>
    </row>
    <row r="162" spans="1:11" ht="44.25" customHeight="1">
      <c r="A162" s="17" t="s">
        <v>144</v>
      </c>
      <c r="B162" s="15">
        <v>180410</v>
      </c>
      <c r="C162" s="16">
        <v>304.5</v>
      </c>
      <c r="D162" s="16">
        <v>304.5</v>
      </c>
      <c r="E162" s="16">
        <f t="shared" si="10"/>
        <v>100</v>
      </c>
      <c r="F162" s="16" t="s">
        <v>31</v>
      </c>
      <c r="G162" s="16" t="s">
        <v>31</v>
      </c>
      <c r="H162" s="16" t="s">
        <v>31</v>
      </c>
      <c r="I162" s="16">
        <f>C162</f>
        <v>304.5</v>
      </c>
      <c r="J162" s="16">
        <f>D162</f>
        <v>304.5</v>
      </c>
      <c r="K162" s="16">
        <f t="shared" si="8"/>
        <v>100</v>
      </c>
    </row>
    <row r="163" spans="1:11" ht="67.5" customHeight="1">
      <c r="A163" s="7" t="s">
        <v>111</v>
      </c>
      <c r="B163" s="7">
        <v>210000</v>
      </c>
      <c r="C163" s="12">
        <f>SUM(C164:C165)</f>
        <v>710.1</v>
      </c>
      <c r="D163" s="12">
        <f>SUM(D164:D165)</f>
        <v>710</v>
      </c>
      <c r="E163" s="12">
        <f t="shared" si="10"/>
        <v>99.98591747641177</v>
      </c>
      <c r="F163" s="43"/>
      <c r="G163" s="43"/>
      <c r="H163" s="43"/>
      <c r="I163" s="12">
        <f t="shared" si="11"/>
        <v>710.1</v>
      </c>
      <c r="J163" s="12">
        <f t="shared" si="13"/>
        <v>710</v>
      </c>
      <c r="K163" s="12">
        <f t="shared" si="8"/>
        <v>99.98591747641177</v>
      </c>
    </row>
    <row r="164" spans="1:11" ht="56.25">
      <c r="A164" s="17" t="s">
        <v>112</v>
      </c>
      <c r="B164" s="15">
        <v>210105</v>
      </c>
      <c r="C164" s="16">
        <v>66.2</v>
      </c>
      <c r="D164" s="16">
        <v>66.2</v>
      </c>
      <c r="E164" s="16">
        <f t="shared" si="10"/>
        <v>100</v>
      </c>
      <c r="F164" s="16"/>
      <c r="G164" s="16"/>
      <c r="H164" s="16"/>
      <c r="I164" s="16">
        <f t="shared" si="11"/>
        <v>66.2</v>
      </c>
      <c r="J164" s="16">
        <f t="shared" si="13"/>
        <v>66.2</v>
      </c>
      <c r="K164" s="16">
        <f t="shared" si="8"/>
        <v>100</v>
      </c>
    </row>
    <row r="165" spans="1:11" ht="18.75">
      <c r="A165" s="14" t="s">
        <v>122</v>
      </c>
      <c r="B165" s="15">
        <v>210110</v>
      </c>
      <c r="C165" s="16">
        <v>643.9</v>
      </c>
      <c r="D165" s="16">
        <v>643.8</v>
      </c>
      <c r="E165" s="16">
        <f t="shared" si="10"/>
        <v>99.98446963814257</v>
      </c>
      <c r="F165" s="16"/>
      <c r="G165" s="16"/>
      <c r="H165" s="16"/>
      <c r="I165" s="16">
        <f t="shared" si="11"/>
        <v>643.9</v>
      </c>
      <c r="J165" s="16">
        <f t="shared" si="13"/>
        <v>643.8</v>
      </c>
      <c r="K165" s="16">
        <f t="shared" si="8"/>
        <v>99.98446963814257</v>
      </c>
    </row>
    <row r="166" spans="1:11" ht="27" customHeight="1">
      <c r="A166" s="7" t="s">
        <v>147</v>
      </c>
      <c r="B166" s="7">
        <v>230000</v>
      </c>
      <c r="C166" s="12">
        <v>83.1</v>
      </c>
      <c r="D166" s="12">
        <v>83.1</v>
      </c>
      <c r="E166" s="12">
        <f t="shared" si="10"/>
        <v>100</v>
      </c>
      <c r="F166" s="43"/>
      <c r="G166" s="43"/>
      <c r="H166" s="43"/>
      <c r="I166" s="12">
        <f t="shared" si="11"/>
        <v>83.1</v>
      </c>
      <c r="J166" s="12">
        <f t="shared" si="13"/>
        <v>83.1</v>
      </c>
      <c r="K166" s="12">
        <f t="shared" si="8"/>
        <v>100</v>
      </c>
    </row>
    <row r="167" spans="1:11" ht="25.5" customHeight="1">
      <c r="A167" s="7" t="s">
        <v>113</v>
      </c>
      <c r="B167" s="7">
        <v>240000</v>
      </c>
      <c r="C167" s="12"/>
      <c r="D167" s="12"/>
      <c r="E167" s="12"/>
      <c r="F167" s="12">
        <f>SUM(F168:F168)</f>
        <v>43076.8</v>
      </c>
      <c r="G167" s="12">
        <f>SUM(G168:G168)</f>
        <v>31371.8</v>
      </c>
      <c r="H167" s="12">
        <f aca="true" t="shared" si="17" ref="H167:H174">SUM(G167/F167*100)</f>
        <v>72.82760093600267</v>
      </c>
      <c r="I167" s="12">
        <f t="shared" si="11"/>
        <v>43076.8</v>
      </c>
      <c r="J167" s="12">
        <f t="shared" si="13"/>
        <v>31371.8</v>
      </c>
      <c r="K167" s="12">
        <f t="shared" si="8"/>
        <v>72.82760093600267</v>
      </c>
    </row>
    <row r="168" spans="1:11" ht="44.25" customHeight="1">
      <c r="A168" s="14" t="s">
        <v>114</v>
      </c>
      <c r="B168" s="15">
        <v>240601</v>
      </c>
      <c r="C168" s="16"/>
      <c r="D168" s="16"/>
      <c r="E168" s="16"/>
      <c r="F168" s="16">
        <v>43076.8</v>
      </c>
      <c r="G168" s="16">
        <v>31371.8</v>
      </c>
      <c r="H168" s="16">
        <f t="shared" si="17"/>
        <v>72.82760093600267</v>
      </c>
      <c r="I168" s="16">
        <f t="shared" si="11"/>
        <v>43076.8</v>
      </c>
      <c r="J168" s="16">
        <f t="shared" si="13"/>
        <v>31371.8</v>
      </c>
      <c r="K168" s="16">
        <f t="shared" si="8"/>
        <v>72.82760093600267</v>
      </c>
    </row>
    <row r="169" spans="1:11" ht="18.75">
      <c r="A169" s="19" t="s">
        <v>115</v>
      </c>
      <c r="B169" s="7">
        <v>250000</v>
      </c>
      <c r="C169" s="12">
        <f>SUM(C170:C172)</f>
        <v>4119.8</v>
      </c>
      <c r="D169" s="12">
        <f>SUM(D170:D172)</f>
        <v>3374.1</v>
      </c>
      <c r="E169" s="12">
        <f t="shared" si="10"/>
        <v>81.899606777028</v>
      </c>
      <c r="F169" s="12">
        <f>F171+F172</f>
        <v>1187.7</v>
      </c>
      <c r="G169" s="12">
        <f>G171+G172</f>
        <v>1141.2</v>
      </c>
      <c r="H169" s="12">
        <f t="shared" si="17"/>
        <v>96.08486991664562</v>
      </c>
      <c r="I169" s="12">
        <f>SUM(C169+F169)</f>
        <v>5307.5</v>
      </c>
      <c r="J169" s="12">
        <f>SUM(D169+G169)</f>
        <v>4515.3</v>
      </c>
      <c r="K169" s="12">
        <f>SUM(J169/I169*100)</f>
        <v>85.07395195478097</v>
      </c>
    </row>
    <row r="170" spans="1:11" ht="41.25" customHeight="1">
      <c r="A170" s="14" t="s">
        <v>116</v>
      </c>
      <c r="B170" s="15">
        <v>250102</v>
      </c>
      <c r="C170" s="16">
        <v>281.9</v>
      </c>
      <c r="D170" s="16"/>
      <c r="E170" s="16"/>
      <c r="F170" s="16"/>
      <c r="G170" s="16"/>
      <c r="H170" s="16"/>
      <c r="I170" s="16">
        <f t="shared" si="11"/>
        <v>281.9</v>
      </c>
      <c r="J170" s="16"/>
      <c r="K170" s="16"/>
    </row>
    <row r="171" spans="1:11" ht="18.75">
      <c r="A171" s="14" t="s">
        <v>117</v>
      </c>
      <c r="B171" s="15">
        <v>250404</v>
      </c>
      <c r="C171" s="16">
        <v>3813.3</v>
      </c>
      <c r="D171" s="16">
        <v>3349.5</v>
      </c>
      <c r="E171" s="16">
        <f aca="true" t="shared" si="18" ref="E171:E180">SUM(D171/C171*100)</f>
        <v>87.8373062701597</v>
      </c>
      <c r="F171" s="16">
        <v>1184.3</v>
      </c>
      <c r="G171" s="16">
        <v>1140</v>
      </c>
      <c r="H171" s="16">
        <f t="shared" si="17"/>
        <v>96.2593937346956</v>
      </c>
      <c r="I171" s="16">
        <f t="shared" si="11"/>
        <v>4997.6</v>
      </c>
      <c r="J171" s="16">
        <f>SUM(D171+G171)</f>
        <v>4489.5</v>
      </c>
      <c r="K171" s="16">
        <f aca="true" t="shared" si="19" ref="K171:K182">SUM(J171/I171*100)</f>
        <v>89.83311989755082</v>
      </c>
    </row>
    <row r="172" spans="1:11" ht="104.25" customHeight="1">
      <c r="A172" s="17" t="s">
        <v>118</v>
      </c>
      <c r="B172" s="15">
        <v>250913</v>
      </c>
      <c r="C172" s="16">
        <v>24.6</v>
      </c>
      <c r="D172" s="16">
        <v>24.6</v>
      </c>
      <c r="E172" s="16">
        <f t="shared" si="18"/>
        <v>100</v>
      </c>
      <c r="F172" s="16">
        <v>3.4</v>
      </c>
      <c r="G172" s="16">
        <v>1.2</v>
      </c>
      <c r="H172" s="16">
        <f t="shared" si="17"/>
        <v>35.294117647058826</v>
      </c>
      <c r="I172" s="16">
        <f t="shared" si="11"/>
        <v>28</v>
      </c>
      <c r="J172" s="16">
        <f>D172+G172</f>
        <v>25.8</v>
      </c>
      <c r="K172" s="16">
        <f t="shared" si="19"/>
        <v>92.14285714285715</v>
      </c>
    </row>
    <row r="173" spans="1:11" ht="28.5" customHeight="1">
      <c r="A173" s="7" t="s">
        <v>119</v>
      </c>
      <c r="B173" s="7"/>
      <c r="C173" s="12">
        <f>SUM(C93+C95+C106+C110+C126+C134+C141+C142+C153+C158+C163+C169+C148+C166)</f>
        <v>649707.1</v>
      </c>
      <c r="D173" s="12">
        <f>SUM(D93+D95+D106+D110+D126+D134+D141+D142+D153+D158+D163+D169+D148+D166)</f>
        <v>642555.4999999999</v>
      </c>
      <c r="E173" s="12">
        <f t="shared" si="18"/>
        <v>98.8992578347997</v>
      </c>
      <c r="F173" s="12">
        <f>SUM(F93+F95+F106+F110+F126+F134+F141+F142+F148+F153+F163+F167+F158+F169)</f>
        <v>385081.8</v>
      </c>
      <c r="G173" s="12">
        <f>SUM(G93+G95+G106+G110+G126+G134+G141+G142+G148+G153+G163+G167+G158+G169)</f>
        <v>343772.8</v>
      </c>
      <c r="H173" s="12">
        <f t="shared" si="17"/>
        <v>89.2726688199754</v>
      </c>
      <c r="I173" s="12">
        <f>SUM(C173+F173)</f>
        <v>1034788.8999999999</v>
      </c>
      <c r="J173" s="12">
        <f>SUM(D173+G173)</f>
        <v>986328.2999999998</v>
      </c>
      <c r="K173" s="12">
        <f t="shared" si="19"/>
        <v>95.31686124580577</v>
      </c>
    </row>
    <row r="174" spans="1:11" ht="27.75" customHeight="1">
      <c r="A174" s="7" t="s">
        <v>153</v>
      </c>
      <c r="B174" s="7"/>
      <c r="C174" s="12">
        <f>C175+C176+C177+C179+C180+C181+C178</f>
        <v>307530.8</v>
      </c>
      <c r="D174" s="12">
        <f>D175+D176+D177+D179+D180+D181+D178</f>
        <v>299606.89999999997</v>
      </c>
      <c r="E174" s="12">
        <f t="shared" si="18"/>
        <v>97.42338003217888</v>
      </c>
      <c r="F174" s="51">
        <f>F180+F178</f>
        <v>573.9</v>
      </c>
      <c r="G174" s="51">
        <f>G180+G178</f>
        <v>568.7</v>
      </c>
      <c r="H174" s="12">
        <f t="shared" si="17"/>
        <v>99.09391880118488</v>
      </c>
      <c r="I174" s="12">
        <f>I175+I176+I177+I179+I180+I181+I178</f>
        <v>308104.69999999995</v>
      </c>
      <c r="J174" s="12">
        <f>J175+J176+J177+J179+J180+J181+J178</f>
        <v>300175.6</v>
      </c>
      <c r="K174" s="12">
        <f t="shared" si="19"/>
        <v>97.42649170882495</v>
      </c>
    </row>
    <row r="175" spans="1:11" ht="93" customHeight="1">
      <c r="A175" s="17" t="s">
        <v>145</v>
      </c>
      <c r="B175" s="15">
        <v>250326</v>
      </c>
      <c r="C175" s="16">
        <v>237702.4</v>
      </c>
      <c r="D175" s="16">
        <v>236195.4</v>
      </c>
      <c r="E175" s="16">
        <f t="shared" si="18"/>
        <v>99.36601397377561</v>
      </c>
      <c r="F175" s="16"/>
      <c r="G175" s="16"/>
      <c r="H175" s="16"/>
      <c r="I175" s="16">
        <f>SUM(C175)</f>
        <v>237702.4</v>
      </c>
      <c r="J175" s="16">
        <f t="shared" si="13"/>
        <v>236195.4</v>
      </c>
      <c r="K175" s="16">
        <f t="shared" si="19"/>
        <v>99.36601397377561</v>
      </c>
    </row>
    <row r="176" spans="1:11" ht="180.75" customHeight="1">
      <c r="A176" s="17" t="s">
        <v>52</v>
      </c>
      <c r="B176" s="15">
        <v>250328</v>
      </c>
      <c r="C176" s="16">
        <v>53716.4</v>
      </c>
      <c r="D176" s="16">
        <v>47696.3</v>
      </c>
      <c r="E176" s="16">
        <f t="shared" si="18"/>
        <v>88.79280815542367</v>
      </c>
      <c r="F176" s="16" t="s">
        <v>31</v>
      </c>
      <c r="G176" s="16" t="s">
        <v>31</v>
      </c>
      <c r="H176" s="16" t="s">
        <v>31</v>
      </c>
      <c r="I176" s="16">
        <f>SUM(C176)</f>
        <v>53716.4</v>
      </c>
      <c r="J176" s="16">
        <f>SUM(D176)</f>
        <v>47696.3</v>
      </c>
      <c r="K176" s="16">
        <f t="shared" si="19"/>
        <v>88.79280815542367</v>
      </c>
    </row>
    <row r="177" spans="1:11" ht="142.5" customHeight="1">
      <c r="A177" s="17" t="s">
        <v>26</v>
      </c>
      <c r="B177" s="15">
        <v>250330</v>
      </c>
      <c r="C177" s="16">
        <v>60.7</v>
      </c>
      <c r="D177" s="16">
        <v>46.8</v>
      </c>
      <c r="E177" s="16">
        <f t="shared" si="18"/>
        <v>77.10049423393738</v>
      </c>
      <c r="F177" s="16"/>
      <c r="G177" s="16"/>
      <c r="H177" s="16"/>
      <c r="I177" s="16">
        <f>SUM(C177+F177)</f>
        <v>60.7</v>
      </c>
      <c r="J177" s="16">
        <f>SUM(D177+G177)</f>
        <v>46.8</v>
      </c>
      <c r="K177" s="16">
        <f t="shared" si="19"/>
        <v>77.10049423393738</v>
      </c>
    </row>
    <row r="178" spans="1:11" ht="93.75" customHeight="1">
      <c r="A178" s="17" t="s">
        <v>164</v>
      </c>
      <c r="B178" s="15">
        <v>250344</v>
      </c>
      <c r="C178" s="16">
        <v>1027.2</v>
      </c>
      <c r="D178" s="16">
        <v>1017.1</v>
      </c>
      <c r="E178" s="16">
        <f t="shared" si="18"/>
        <v>99.01674454828661</v>
      </c>
      <c r="F178" s="16">
        <v>449.9</v>
      </c>
      <c r="G178" s="16">
        <v>444.7</v>
      </c>
      <c r="H178" s="16">
        <f>SUM(G178/F178*100)</f>
        <v>98.84418759724383</v>
      </c>
      <c r="I178" s="16">
        <f>C178+F178</f>
        <v>1477.1</v>
      </c>
      <c r="J178" s="16">
        <f>SUM(D178+G178)</f>
        <v>1461.8</v>
      </c>
      <c r="K178" s="16">
        <f t="shared" si="19"/>
        <v>98.96418658181572</v>
      </c>
    </row>
    <row r="179" spans="1:11" ht="225.75" customHeight="1">
      <c r="A179" s="17" t="s">
        <v>146</v>
      </c>
      <c r="B179" s="15">
        <v>250376</v>
      </c>
      <c r="C179" s="16">
        <v>2855.6</v>
      </c>
      <c r="D179" s="16">
        <v>2505.2</v>
      </c>
      <c r="E179" s="16">
        <f t="shared" si="18"/>
        <v>87.72937386188542</v>
      </c>
      <c r="F179" s="16"/>
      <c r="G179" s="16"/>
      <c r="H179" s="16"/>
      <c r="I179" s="16">
        <f>SUM(C179+F179)</f>
        <v>2855.6</v>
      </c>
      <c r="J179" s="16">
        <f>SUM(D179+G179)</f>
        <v>2505.2</v>
      </c>
      <c r="K179" s="16">
        <f t="shared" si="19"/>
        <v>87.72937386188542</v>
      </c>
    </row>
    <row r="180" spans="1:11" ht="19.5" customHeight="1">
      <c r="A180" s="14" t="s">
        <v>60</v>
      </c>
      <c r="B180" s="15">
        <v>250380</v>
      </c>
      <c r="C180" s="16">
        <v>12168.5</v>
      </c>
      <c r="D180" s="16">
        <v>12146.1</v>
      </c>
      <c r="E180" s="16">
        <f t="shared" si="18"/>
        <v>99.81591814931997</v>
      </c>
      <c r="F180" s="16">
        <v>124</v>
      </c>
      <c r="G180" s="16">
        <v>124</v>
      </c>
      <c r="H180" s="16">
        <f>SUM(G180/F180*100)</f>
        <v>100</v>
      </c>
      <c r="I180" s="16">
        <f>C180+F180</f>
        <v>12292.5</v>
      </c>
      <c r="J180" s="16">
        <f>D180+G180</f>
        <v>12270.1</v>
      </c>
      <c r="K180" s="16">
        <f t="shared" si="19"/>
        <v>99.81777506609721</v>
      </c>
    </row>
    <row r="181" spans="1:11" ht="83.25" customHeight="1" hidden="1">
      <c r="A181" s="17" t="s">
        <v>164</v>
      </c>
      <c r="B181" s="15">
        <v>250344</v>
      </c>
      <c r="C181" s="16">
        <v>0</v>
      </c>
      <c r="D181" s="16">
        <v>0</v>
      </c>
      <c r="E181" s="16">
        <v>0</v>
      </c>
      <c r="F181" s="16">
        <v>0</v>
      </c>
      <c r="G181" s="16">
        <v>0</v>
      </c>
      <c r="H181" s="16">
        <v>0</v>
      </c>
      <c r="I181" s="16">
        <v>0</v>
      </c>
      <c r="J181" s="16">
        <v>0</v>
      </c>
      <c r="K181" s="16">
        <v>0</v>
      </c>
    </row>
    <row r="182" spans="1:11" ht="40.5" customHeight="1">
      <c r="A182" s="7" t="s">
        <v>4</v>
      </c>
      <c r="B182" s="7"/>
      <c r="C182" s="12">
        <f>C174+C173</f>
        <v>957237.8999999999</v>
      </c>
      <c r="D182" s="12">
        <f>D174+D173</f>
        <v>942162.3999999999</v>
      </c>
      <c r="E182" s="12">
        <f>SUM(D182/C182*100)</f>
        <v>98.42510414600174</v>
      </c>
      <c r="F182" s="12">
        <f>F174+F173</f>
        <v>385655.7</v>
      </c>
      <c r="G182" s="12">
        <f>G174+G173</f>
        <v>344341.5</v>
      </c>
      <c r="H182" s="12">
        <f>SUM(G182/F182*100)</f>
        <v>89.28728396857612</v>
      </c>
      <c r="I182" s="12">
        <f>I174+I173</f>
        <v>1342893.5999999999</v>
      </c>
      <c r="J182" s="12">
        <f>J174+J173</f>
        <v>1286503.9</v>
      </c>
      <c r="K182" s="12">
        <f t="shared" si="19"/>
        <v>95.80088102288968</v>
      </c>
    </row>
    <row r="183" spans="1:11" ht="21.75" customHeight="1">
      <c r="A183" s="15" t="s">
        <v>120</v>
      </c>
      <c r="B183" s="15"/>
      <c r="C183" s="16">
        <v>409.7</v>
      </c>
      <c r="D183" s="16">
        <v>409.7</v>
      </c>
      <c r="E183" s="16"/>
      <c r="F183" s="16">
        <v>1046.4</v>
      </c>
      <c r="G183" s="16">
        <v>-12.1</v>
      </c>
      <c r="H183" s="16"/>
      <c r="I183" s="16">
        <f>SUM(C183+F183)</f>
        <v>1456.1000000000001</v>
      </c>
      <c r="J183" s="16">
        <f>SUM(D183+G183)</f>
        <v>397.59999999999997</v>
      </c>
      <c r="K183" s="16"/>
    </row>
    <row r="184" spans="1:11" ht="30.75" customHeight="1">
      <c r="A184" s="15" t="s">
        <v>121</v>
      </c>
      <c r="B184" s="28"/>
      <c r="C184" s="16">
        <v>-12251.8</v>
      </c>
      <c r="D184" s="16">
        <v>-29262.2</v>
      </c>
      <c r="E184" s="52"/>
      <c r="F184" s="16">
        <v>89221.5</v>
      </c>
      <c r="G184" s="16">
        <v>40337.7</v>
      </c>
      <c r="H184" s="52"/>
      <c r="I184" s="16">
        <f>SUM(C184+F184)</f>
        <v>76969.7</v>
      </c>
      <c r="J184" s="16">
        <f>SUM(D184+G184)</f>
        <v>11075.499999999996</v>
      </c>
      <c r="K184" s="16"/>
    </row>
    <row r="185" spans="1:11" ht="30.75" customHeight="1">
      <c r="A185" s="47"/>
      <c r="B185" s="48"/>
      <c r="C185" s="49"/>
      <c r="D185" s="49"/>
      <c r="E185" s="49"/>
      <c r="F185" s="49"/>
      <c r="G185" s="49"/>
      <c r="H185" s="49"/>
      <c r="I185" s="49"/>
      <c r="J185" s="49"/>
      <c r="K185" s="49"/>
    </row>
    <row r="186" spans="1:11" ht="30.75" customHeight="1">
      <c r="A186" s="47"/>
      <c r="B186" s="48"/>
      <c r="C186" s="49"/>
      <c r="D186" s="49"/>
      <c r="E186" s="49"/>
      <c r="F186" s="49"/>
      <c r="G186" s="49"/>
      <c r="H186" s="50"/>
      <c r="I186" s="49"/>
      <c r="J186" s="49"/>
      <c r="K186" s="49"/>
    </row>
    <row r="187" spans="1:11" ht="30.75" customHeight="1">
      <c r="A187" s="47"/>
      <c r="B187" s="48"/>
      <c r="C187" s="49"/>
      <c r="D187" s="49"/>
      <c r="E187" s="50"/>
      <c r="F187" s="49"/>
      <c r="G187" s="49"/>
      <c r="H187" s="50"/>
      <c r="I187" s="49" t="s">
        <v>31</v>
      </c>
      <c r="J187" s="49" t="s">
        <v>31</v>
      </c>
      <c r="K187" s="49"/>
    </row>
    <row r="188" spans="1:10" ht="59.25" customHeight="1">
      <c r="A188" s="66" t="s">
        <v>173</v>
      </c>
      <c r="B188" s="66"/>
      <c r="C188" s="66"/>
      <c r="D188" s="29"/>
      <c r="F188" s="29"/>
      <c r="G188" s="29"/>
      <c r="I188" s="65" t="s">
        <v>174</v>
      </c>
      <c r="J188" s="65"/>
    </row>
    <row r="189" spans="1:11" ht="18.75" hidden="1">
      <c r="A189" s="30"/>
      <c r="B189" s="31"/>
      <c r="C189" s="32">
        <f>C86+C184-C182-C183</f>
        <v>-969899.3999999999</v>
      </c>
      <c r="D189" s="32">
        <f>D86+D184-D182-D183</f>
        <v>-971834.2999999998</v>
      </c>
      <c r="E189" s="31"/>
      <c r="F189" s="32">
        <f>F86+F184-F182-F183</f>
        <v>-167222.9</v>
      </c>
      <c r="G189" s="32">
        <f>G86+G184-G182-G183</f>
        <v>-174156.5</v>
      </c>
      <c r="H189" s="31"/>
      <c r="I189" s="32">
        <f>I86+I184-I182-I183</f>
        <v>-1137122.3</v>
      </c>
      <c r="J189" s="32">
        <f>J86+J184-J182-J183</f>
        <v>-1145990.8</v>
      </c>
      <c r="K189" s="31"/>
    </row>
    <row r="190" spans="1:11" ht="48" customHeight="1">
      <c r="A190" s="66" t="s">
        <v>180</v>
      </c>
      <c r="B190" s="66"/>
      <c r="C190" s="66"/>
      <c r="D190" s="33"/>
      <c r="E190" s="34"/>
      <c r="F190" s="33"/>
      <c r="G190" s="33"/>
      <c r="H190" s="34"/>
      <c r="I190" s="65" t="s">
        <v>181</v>
      </c>
      <c r="J190" s="65"/>
      <c r="K190" s="35"/>
    </row>
    <row r="191" spans="1:11" ht="14.25" customHeight="1">
      <c r="A191" s="60"/>
      <c r="B191" s="60"/>
      <c r="C191" s="60"/>
      <c r="D191" s="29"/>
      <c r="F191" s="36"/>
      <c r="G191" s="29"/>
      <c r="I191" s="61"/>
      <c r="J191" s="61"/>
      <c r="K191" s="61"/>
    </row>
    <row r="192" spans="3:10" ht="0.75" customHeight="1" hidden="1">
      <c r="C192" s="29">
        <f>SUM(C86+C184-C182-C183)</f>
        <v>-969899.3999999999</v>
      </c>
      <c r="D192" s="29">
        <f>SUM(D86+D184-D182-D183)</f>
        <v>-971834.2999999998</v>
      </c>
      <c r="F192" s="29">
        <f>SUM(F86+F184-F182-F183)</f>
        <v>-167222.9</v>
      </c>
      <c r="G192" s="29">
        <f>SUM(G86+G184-G182-G183)</f>
        <v>-174156.5</v>
      </c>
      <c r="I192" s="29">
        <f>SUM(I86+I184-I182-I183)</f>
        <v>-1137122.3</v>
      </c>
      <c r="J192" s="29">
        <f>SUM(J86+J184-J182-J183)</f>
        <v>-1145990.8</v>
      </c>
    </row>
    <row r="193" spans="3:11" ht="12.75">
      <c r="C193" s="29"/>
      <c r="D193" s="29"/>
      <c r="E193" s="29"/>
      <c r="F193" s="29"/>
      <c r="G193" s="29"/>
      <c r="H193" s="29"/>
      <c r="I193" s="29"/>
      <c r="J193" s="29"/>
      <c r="K193" s="29"/>
    </row>
  </sheetData>
  <sheetProtection/>
  <mergeCells count="19">
    <mergeCell ref="A191:C191"/>
    <mergeCell ref="I191:K191"/>
    <mergeCell ref="C7:E7"/>
    <mergeCell ref="F7:H7"/>
    <mergeCell ref="A10:K10"/>
    <mergeCell ref="A92:K92"/>
    <mergeCell ref="I190:J190"/>
    <mergeCell ref="A190:C190"/>
    <mergeCell ref="A188:C188"/>
    <mergeCell ref="I188:J188"/>
    <mergeCell ref="J6:K6"/>
    <mergeCell ref="I7:K7"/>
    <mergeCell ref="A7:A8"/>
    <mergeCell ref="B7:B8"/>
    <mergeCell ref="D5:F5"/>
    <mergeCell ref="A4:K4"/>
    <mergeCell ref="I1:K1"/>
    <mergeCell ref="I2:K2"/>
    <mergeCell ref="I3:K3"/>
  </mergeCells>
  <printOptions horizontalCentered="1"/>
  <pageMargins left="0.1968503937007874" right="0.1968503937007874" top="0.1968503937007874" bottom="0.1968503937007874" header="0" footer="0"/>
  <pageSetup horizontalDpi="600" verticalDpi="600" orientation="landscape" paperSize="9" scale="65" r:id="rId1"/>
  <rowBreaks count="17" manualBreakCount="17">
    <brk id="17" max="10" man="1"/>
    <brk id="28" max="10" man="1"/>
    <brk id="46" max="10" man="1"/>
    <brk id="58" max="10" man="1"/>
    <brk id="72" max="10" man="1"/>
    <brk id="81" max="10" man="1"/>
    <brk id="84" max="10" man="1"/>
    <brk id="91" max="10" man="1"/>
    <brk id="109" max="10" man="1"/>
    <brk id="112" max="10" man="1"/>
    <brk id="122" max="10" man="1"/>
    <brk id="132" max="10" man="1"/>
    <brk id="146" max="10" man="1"/>
    <brk id="157" max="10" man="1"/>
    <brk id="173" max="10" man="1"/>
    <brk id="179" max="10" man="1"/>
    <brk id="19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ххх</cp:lastModifiedBy>
  <cp:lastPrinted>2015-01-15T14:58:59Z</cp:lastPrinted>
  <dcterms:created xsi:type="dcterms:W3CDTF">2008-02-19T13:14:27Z</dcterms:created>
  <dcterms:modified xsi:type="dcterms:W3CDTF">2016-05-23T14:20:01Z</dcterms:modified>
  <cp:category/>
  <cp:version/>
  <cp:contentType/>
  <cp:contentStatus/>
</cp:coreProperties>
</file>