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'Лист3'!$7:$7</definedName>
    <definedName name="_xlnm.Print_Area" localSheetId="0">'Лист3'!$A$2:$H$93</definedName>
  </definedNames>
  <calcPr fullCalcOnLoad="1"/>
</workbook>
</file>

<file path=xl/sharedStrings.xml><?xml version="1.0" encoding="utf-8"?>
<sst xmlns="http://schemas.openxmlformats.org/spreadsheetml/2006/main" count="277" uniqueCount="121">
  <si>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</si>
  <si>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</si>
  <si>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</si>
  <si>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</si>
  <si>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Назва  об'єктів відповідно до проектно-кошторисної документації  тощо</t>
  </si>
  <si>
    <t>0490</t>
  </si>
  <si>
    <t>2400000</t>
  </si>
  <si>
    <t>Управління  культури Житомирської міської ради</t>
  </si>
  <si>
    <t>2410000</t>
  </si>
  <si>
    <t>2416310</t>
  </si>
  <si>
    <t>4100000</t>
  </si>
  <si>
    <t>Управління комунального господарства Житомирської міської ради</t>
  </si>
  <si>
    <t>4110000</t>
  </si>
  <si>
    <t>4116310</t>
  </si>
  <si>
    <t>4700000</t>
  </si>
  <si>
    <t>Управління капітального будівництва Житомирської  міської ради</t>
  </si>
  <si>
    <t>4710000</t>
  </si>
  <si>
    <t xml:space="preserve">Всього </t>
  </si>
  <si>
    <t>Реалізація заходів щодо інвестиційного розвитку території</t>
  </si>
  <si>
    <t>4716310</t>
  </si>
  <si>
    <t xml:space="preserve">до рішення міської ради </t>
  </si>
  <si>
    <t>гривень</t>
  </si>
  <si>
    <t>Виконавчий комітет Житомирської міської ради</t>
  </si>
  <si>
    <t>0300000</t>
  </si>
  <si>
    <t>0310000</t>
  </si>
  <si>
    <t>Управління освіти Житомирської міської ради</t>
  </si>
  <si>
    <t>1000000</t>
  </si>
  <si>
    <t>1010000</t>
  </si>
  <si>
    <t>За об'єктами розподіляються кошти бюджету розвитку щодо здійснення заходів на будівництво, реконструкцію і реставрацію об'єктів виробничої, комунікаційної та соціальної інфраструктури.</t>
  </si>
  <si>
    <t>0316310</t>
  </si>
  <si>
    <t>1016310</t>
  </si>
  <si>
    <t>4800000</t>
  </si>
  <si>
    <t>4810000</t>
  </si>
  <si>
    <t>4816310</t>
  </si>
  <si>
    <t>Додаток № 7</t>
  </si>
  <si>
    <t>Департамент містобудування та земельних відносин Житомирської міської ради</t>
  </si>
  <si>
    <t>від __________ №______</t>
  </si>
  <si>
    <t>Управління  охорони здоров'я Житомирської міської ради</t>
  </si>
  <si>
    <t>1400000</t>
  </si>
  <si>
    <t>1410000</t>
  </si>
  <si>
    <t>Перелік об'єктів, видатки  на які у 2017 році будуть проводитися за рахунок коштів бюджету розвитку</t>
  </si>
  <si>
    <t>1416360</t>
  </si>
  <si>
    <t>0731</t>
  </si>
  <si>
    <t>Проведення невідкладних відновлювальних робіт, будівництво та реконструкція лікарень загального профілю</t>
  </si>
  <si>
    <t xml:space="preserve">Реконструкція системи опалення приміщення бібліотеки філії №3 КЗ "Централізована бібліотечна система за адресою: вул.Хлібна,29 у м.Житомирі </t>
  </si>
  <si>
    <t xml:space="preserve">Реконструкція електричних мереж зовнішнього освітлення в гідропарку КП "Парк " Житомирської міської ради  </t>
  </si>
  <si>
    <t xml:space="preserve">Будівництво кладовища та автостоянки на міському кладовищі в м. Житомирі, в т.ч. 2 пусковий комплекс, 1 черга (коригування) (сектори 49,48), в т.ч. коригування ПКД </t>
  </si>
  <si>
    <t xml:space="preserve">Реконструкція приміщень з влаштуванням санвузлів Житомирської вечірньої загальноосвітньої школи II-III ступенів №1  за адресою: м.Житомир, вул. Каракульна, 15  </t>
  </si>
  <si>
    <t xml:space="preserve">Реконструкція приміщення ЗОШ № 8 під обсерваторію на майдані Згоди, 5 в м. Житомирі </t>
  </si>
  <si>
    <t>Реконструкція приміщень під Хоспіс по пров. Енергетичний,3 в м.Житомирі (в  т.ч. виготовлення ПКД)</t>
  </si>
  <si>
    <t>Управління  комунального господарства Житомирської міської ради</t>
  </si>
  <si>
    <t>Виготовлення проектно-кошторисної документації на нове будівництво ЦНАП</t>
  </si>
  <si>
    <t>Будівництво пішоходного маршруту з елементами благоустрою до річки Кам"янки в рамках реалізації проекту бюджету участі "Чиста річка Кам"янка та благоустрій пляжної території"</t>
  </si>
  <si>
    <t>Будівництво пішоходного та веломаршруту вздовж річки  Кам"янки в рамках реалізації проектної пропозиції бюджету участі "Будівництво доріжки з твердим покриттям ФЕМ вздовж річки Кам"янка"</t>
  </si>
  <si>
    <t>Реконструкція спортивного майданчика по вул. Грушевського,71/105 ( в т.ч. ПКД ) в рамках реалізації проекту бюджету участі "Острівки здоров"я для всіх"</t>
  </si>
  <si>
    <t>Реконструкція спортивного майданчика по вул.Клосовського 4,6; проспект Миру,13 ( в т.ч. ПКД )( в рамках реалізації проекту бюджету участі "Extrime park для занять Street work out"</t>
  </si>
  <si>
    <t>Виготовлення проектно-кошторисної документації по обєкту"Будівництво пішоходного маршруту з елементами благоустрою до річки Кам"янки в рамках реалізації проекту бюджету участі "Чиста річка Кам"янка та благоустрій пляжної території"</t>
  </si>
  <si>
    <t>Секретар міської ради</t>
  </si>
  <si>
    <t>Н.М.Чиж</t>
  </si>
  <si>
    <t>Реконструкція приміщення по вул. Героїв Десантників, 23 в м. Житомирі під амбулаторію сімейного лікаря</t>
  </si>
  <si>
    <t>Реконструкція приміщення КУ ЦМЛ №2 під амбулаторію сімейного лікаря за адресою: м.Житомир, вул. Старочуднівська,12/77</t>
  </si>
  <si>
    <t>Будівництво індустріального парку по шосе Київському в м.Житомирі</t>
  </si>
  <si>
    <t>Реконструкція ДНЗ № 58 за адресою: м.Житомир, вул. Крошенська,12-б</t>
  </si>
  <si>
    <t>Будівництво спортивної зали загальноосвітньої школи I- III ступенів № 10 за адресою: м.Житомир, Київське шосе,37</t>
  </si>
  <si>
    <t>Реконструкція приміщень ДНЗ №32 по вул. Якубовського,10 в м.Житомирі</t>
  </si>
  <si>
    <t>Реконструкція інженерних мереж ДНЗ № 44 за адресою: м.Житомир, вул. Вітрука,17</t>
  </si>
  <si>
    <t>Реконструкція спортивного майданчика за адресою: Бульвар Польський,13 в м.Житомирі</t>
  </si>
  <si>
    <t>Реконструкція спортивного майданчика за адресою: вул. Вокзальна,8 в м.Житомирі</t>
  </si>
  <si>
    <t>Реконструкція стадіону "Спартак" дитячо-юнацької спортивної школи з футболу "Полісся" в м.Житомирі  в т.ч.виготовлення проектно-кошторисної документації</t>
  </si>
  <si>
    <t>Будівництво Бульвару Тетерівського в м.Житомирі (виготовлення проектно - кошторисної  документації)</t>
  </si>
  <si>
    <t>Будівництво мереж електропостачання по вул. Митрополита Андрія Шептицького (виготовлення проектно - кошторисної документації)</t>
  </si>
  <si>
    <t>Реконструкція фасаду будівлі з влаштуванням елементів доступності до житлового приміщення за адресою вул. Івана Мазепи 96 кв.21 в м.Житомирі (коригування проектно - кошторисної документації)</t>
  </si>
  <si>
    <t>Реконструкція кінотеатру "Жовтень" в АРТ - Центр в м.Житомирі  (виготовлення проектно - кошторисної документації)</t>
  </si>
  <si>
    <t>Реконструкція нежитлового приміщення під бібліотеку - філію КЗ "Централізована бібліотечна система" за адресою : м.Житомир, вул. Вітрука,53</t>
  </si>
  <si>
    <t>Реконструкція шляхопроводів по Київському шосе</t>
  </si>
  <si>
    <t>Реконструкція будівлі Житомирської  міської гімназії №3 за адресою: вул. Грушевського</t>
  </si>
  <si>
    <t>Реконструкція центральної алеї в гідропарку КП "Парк" Житомирської міської ради</t>
  </si>
  <si>
    <t>Реконструкція окремих приміщень будівлі міської ради за адресою, майдан Корольова,4/2 в м.Житомирі (сесійна зала міської ради з облаштуванням сцени та розведенням електричних мереж, депутатські кімнати та кабінету оргвідділу(2 поверх), управління транспорту міської ради ( 3 поверх) (виготовлення проектно - кошторисної документації)</t>
  </si>
  <si>
    <t>1100000</t>
  </si>
  <si>
    <t>Управління у справах сім'ї, молоді та спорту Житомирської міської ради</t>
  </si>
  <si>
    <t>1110000</t>
  </si>
  <si>
    <t>1116310</t>
  </si>
  <si>
    <t>Реконструкція спортивного майданчику в ПЗОВ "Супутник"</t>
  </si>
  <si>
    <t>Реконструкція ігрового майданчику в ПЗОВ "Супутник"</t>
  </si>
  <si>
    <t>Реконструкція частини приміщень КУ "Житомирська міська стоматологічна поліклініка № 2" під амбулаторію сімейного лікаря за адресою: м.Житомир, вул. Покровська,159 (виготовлення ПКД)</t>
  </si>
  <si>
    <t>Реконструкція травмо-урологічного корпусу КУ Центральна міська лікарня №1 м.Житомира за адресою: вул.В.Бердичівська, 70 (виготовлення ПКД)</t>
  </si>
  <si>
    <t xml:space="preserve">Реконструкція інфекційного відділення КУ ЦМЛ №1 (в т.ч. виготовлення проектно-кошторисної документації) на об"єктах:                                                                                               -Реконструкція покрівлі інфекційного відділення КУ ЦМЛ №1 за адресою: м.Житомир, вул.В.Бердичівська,70;                                                                                                 -Реконструкція санітарно-технічних мереж інфекційного відділення КУ ЦМЛ №1 за адресою: м.Житомир, вул.В.Бердичівська,70;                                                                                        -Реконструкція внутрішніх приміщень інфекційного відділення КУ ЦМЛ №1 за адресою: м.Житомир      </t>
  </si>
  <si>
    <t>Реконструкція водопроводної мережі від вул. Л.Толстого до дитячого басейну на території Житомирського дошкільного навчального закладу №33</t>
  </si>
  <si>
    <t>Реконструкція спортивного майданчика за адресою : пров 3-й Березівський,6 (виготовлення ПКД)</t>
  </si>
  <si>
    <t>Код програмної класифікації видатків та кредитування місцевих бюджетів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</si>
  <si>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</si>
  <si>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 класифікацією /ТПКВКМБ</t>
  </si>
  <si>
    <t>4300000</t>
  </si>
  <si>
    <t>4310000</t>
  </si>
  <si>
    <t>4316310</t>
  </si>
  <si>
    <t>Управління  житлового господарства Житомирської міської ради</t>
  </si>
  <si>
    <t>Управління житлового господарства Житомирської міської ради</t>
  </si>
  <si>
    <t xml:space="preserve">Будівництво під'їзної дороги із залізобетонних плит до робочих карт на міському полігоні побутових відходів та її освітлення </t>
  </si>
  <si>
    <t>Реконструкція квартири №2 буд. 57 по вул. Вітрука з метою облаштування окремого входу з пандусом</t>
  </si>
  <si>
    <t>Організація дорожнього руху по вул. Козацькій в м.Житомирі (вул. Вільський Шлях до Проспекту Миру  в частині реконструкції змін напрямків руху)</t>
  </si>
  <si>
    <t>Організація дорожнього руху на майдані Соборному в м.Житомирі ( в частині реконструкції організації кругового руху), в т.ч. виготовлення проектно - кошторисної документації</t>
  </si>
  <si>
    <t>Організація дорожнього руху по вул. Івана Мазепи та вул.Східній в частині реконструкції та впровадження одностороннього руху транспорту, в т.ч. виготовлення проектно - кошторисної документації</t>
  </si>
  <si>
    <t xml:space="preserve">Будівництво острівців безпеки для пішоходів по проспекту Миру в м.Житомирі, в т.ч. виготовлення проектно - кошторисної документації  </t>
  </si>
  <si>
    <t>Будівництво острівців безпеки для пішоходів по проспекту Незалежності в м. Житомирі, в т.ч. виготовлення проектно - кошторисної документації</t>
  </si>
  <si>
    <t>Будівництво світлофорних об'єктів  в м.Житомирі в т.ч. виготовлення проектно - кошторисної документації в т.ч.:</t>
  </si>
  <si>
    <t xml:space="preserve"> - на перехресті вул. Покровська,265;</t>
  </si>
  <si>
    <t xml:space="preserve"> - Київське шосе,126;</t>
  </si>
  <si>
    <t xml:space="preserve"> - на перехресті  вулиць  Східної та Київської ; на перехресті вулиць Східної та  М.Грушевського; на перехресті вулиці  Східної та проспекту Незалежності; на  перехресті вулиць Східної та Б.Тена; на перехресті вулиць Мазепи та Грушевського; на перехресті вулиць Мазепи та  Київської;</t>
  </si>
  <si>
    <t xml:space="preserve">  - на перехресті вулиць Мазепи та Домбровського;</t>
  </si>
  <si>
    <t xml:space="preserve"> -  на перехресті вулиць Мазепи та Героїв Крут;</t>
  </si>
  <si>
    <t xml:space="preserve"> -  на перехресті вулиці Мазепи та проспекту Незалежності;</t>
  </si>
  <si>
    <t>Організація дорожнього руху по провулку 1-й Винокурний в м.Житомирі ( Проспект Миру до вул. Олександра Клосовського в частині реконструкції зміни напрямків руху), в т.ч. виготовлення проектно - кошторисної документації</t>
  </si>
  <si>
    <t>Створення регіонального центру надання адміністративних послуг на базі ЦНАПу Житомирської міської ради та його облаштування  (нове будівництво регіонального Центру надання адміністративних послуг за адресою: майдан Перемоги, 10</t>
  </si>
  <si>
    <t>Виготовлення проектно кошторисної документації по об"єкту "Будівництво пішоходного та веломаршруту вздовж річки  Кам"янки в рамках реалізації проектної пропозиції бюджету участі "Будівництво доріжки з твердим покриттям ФЕМ вздовж річки Кам"янка"</t>
  </si>
  <si>
    <t>Будівництво зовнішніх інженерних мереж водопостачання та водовідведення на території  КП "Парк" Житомирської міської ради (територія гідропарку),  в тому числі ПКД</t>
  </si>
  <si>
    <t>Реконструкція групових приміщень ЖНВК №11 за адресою: м.Житомир, вул.Західна,110</t>
  </si>
  <si>
    <t xml:space="preserve">Реконструкція  корпусу навчально - виховного комплексу № 25 по вул. Бориса Тена,84а в м.Житомирі </t>
  </si>
  <si>
    <t xml:space="preserve">Реконструкція  зовнішніх електричних мереж навчально - виховного комплексу № 25 по вул. Бориса Тена,84а в м.Житомирі </t>
  </si>
  <si>
    <t xml:space="preserve"> Реконструкція покрівлі ДЮСШ №2  в м.Житомирі  </t>
  </si>
  <si>
    <t>Директор департаменту бюджету та фінансів Житомирської міської ради</t>
  </si>
  <si>
    <t>С.П.Гаращук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</si>
</sst>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_-* #,##0.000_р_._-;\-* #,##0.000_р_._-;_-* &quot;-&quot;??_р_._-;_-@_-"/>
    <numFmt numFmtId="207" formatCode="_-* #,##0.0_р_._-;\-* #,##0.0_р_._-;_-* &quot;-&quot;??_р_._-;_-@_-"/>
    <numFmt numFmtId="208" formatCode="_-* #,##0.000_р_._-;\-* #,##0.000_р_._-;_-* &quot;-&quot;?_р_._-;_-@_-"/>
    <numFmt numFmtId="209" formatCode="#,##0.0"/>
    <numFmt numFmtId="210" formatCode="0.000%"/>
    <numFmt numFmtId="211" formatCode="0.0000%"/>
    <numFmt numFmtId="212" formatCode="#,##0.00_ ;\-#,##0.00\ "/>
  </numFmts>
  <fonts count="32">
    <font>
      <sz val="10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8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" fontId="7" fillId="24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208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208" fontId="4" fillId="24" borderId="10" xfId="0" applyNumberFormat="1" applyFont="1" applyFill="1" applyBorder="1" applyAlignment="1">
      <alignment vertical="center" wrapText="1"/>
    </xf>
    <xf numFmtId="4" fontId="10" fillId="24" borderId="1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 wrapText="1"/>
    </xf>
    <xf numFmtId="0" fontId="9" fillId="24" borderId="10" xfId="0" applyFont="1" applyFill="1" applyBorder="1" applyAlignment="1">
      <alignment/>
    </xf>
    <xf numFmtId="0" fontId="10" fillId="24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4"/>
  <sheetViews>
    <sheetView tabSelected="1" zoomScale="50" zoomScaleNormal="50" zoomScaleSheetLayoutView="75" zoomScalePageLayoutView="0" workbookViewId="0" topLeftCell="A82">
      <selection activeCell="D106" sqref="D106"/>
    </sheetView>
  </sheetViews>
  <sheetFormatPr defaultColWidth="9.140625" defaultRowHeight="12.75"/>
  <cols>
    <col min="1" max="1" width="16.57421875" style="2" customWidth="1"/>
    <col min="2" max="2" width="21.8515625" style="2" customWidth="1"/>
    <col min="3" max="3" width="45.8515625" style="2" customWidth="1"/>
    <col min="4" max="4" width="62.00390625" style="2" customWidth="1"/>
    <col min="5" max="5" width="22.28125" style="2" customWidth="1"/>
    <col min="6" max="6" width="22.00390625" style="2" customWidth="1"/>
    <col min="7" max="7" width="19.57421875" style="2" customWidth="1"/>
    <col min="8" max="8" width="29.28125" style="2" customWidth="1"/>
    <col min="9" max="9" width="17.421875" style="2" bestFit="1" customWidth="1"/>
    <col min="10" max="10" width="28.7109375" style="2" customWidth="1"/>
    <col min="11" max="16384" width="9.140625" style="2" customWidth="1"/>
  </cols>
  <sheetData>
    <row r="1" ht="0.75" customHeight="1"/>
    <row r="2" spans="7:8" ht="25.5" customHeight="1">
      <c r="G2" s="37" t="s">
        <v>34</v>
      </c>
      <c r="H2" s="38"/>
    </row>
    <row r="3" spans="7:8" ht="22.5" customHeight="1">
      <c r="G3" s="39" t="s">
        <v>20</v>
      </c>
      <c r="H3" s="38"/>
    </row>
    <row r="4" spans="6:8" ht="20.25" customHeight="1">
      <c r="F4" s="3"/>
      <c r="G4" s="39" t="s">
        <v>36</v>
      </c>
      <c r="H4" s="38"/>
    </row>
    <row r="5" spans="1:8" ht="51" customHeight="1">
      <c r="A5" s="36" t="s">
        <v>40</v>
      </c>
      <c r="B5" s="36"/>
      <c r="C5" s="36"/>
      <c r="D5" s="36"/>
      <c r="E5" s="36"/>
      <c r="F5" s="36"/>
      <c r="G5" s="36"/>
      <c r="H5" s="36"/>
    </row>
    <row r="6" ht="21" customHeight="1">
      <c r="H6" s="5" t="s">
        <v>21</v>
      </c>
    </row>
    <row r="7" spans="1:8" ht="144.75" customHeight="1">
      <c r="A7" s="4" t="s">
        <v>89</v>
      </c>
      <c r="B7" s="4" t="s">
        <v>90</v>
      </c>
      <c r="C7" s="4" t="s">
        <v>91</v>
      </c>
      <c r="D7" s="4" t="s">
        <v>4</v>
      </c>
      <c r="E7" s="4" t="s">
        <v>0</v>
      </c>
      <c r="F7" s="4" t="s">
        <v>1</v>
      </c>
      <c r="G7" s="4" t="s">
        <v>2</v>
      </c>
      <c r="H7" s="4" t="s">
        <v>3</v>
      </c>
    </row>
    <row r="8" spans="1:8" ht="57" customHeight="1">
      <c r="A8" s="8" t="s">
        <v>23</v>
      </c>
      <c r="B8" s="13"/>
      <c r="C8" s="13" t="s">
        <v>22</v>
      </c>
      <c r="D8" s="13"/>
      <c r="E8" s="13"/>
      <c r="F8" s="13"/>
      <c r="G8" s="13"/>
      <c r="H8" s="14">
        <f>+H9</f>
        <v>2636300</v>
      </c>
    </row>
    <row r="9" spans="1:8" ht="46.5" customHeight="1">
      <c r="A9" s="10" t="s">
        <v>24</v>
      </c>
      <c r="B9" s="13"/>
      <c r="C9" s="11" t="s">
        <v>22</v>
      </c>
      <c r="D9" s="13"/>
      <c r="E9" s="13"/>
      <c r="F9" s="13"/>
      <c r="G9" s="13"/>
      <c r="H9" s="15">
        <f>+H10+H11+H12+H13+H14+H15+H16</f>
        <v>2636300</v>
      </c>
    </row>
    <row r="10" spans="1:8" ht="93" customHeight="1">
      <c r="A10" s="12" t="s">
        <v>29</v>
      </c>
      <c r="B10" s="12" t="s">
        <v>5</v>
      </c>
      <c r="C10" s="22" t="s">
        <v>18</v>
      </c>
      <c r="D10" s="16" t="s">
        <v>100</v>
      </c>
      <c r="E10" s="13"/>
      <c r="F10" s="13"/>
      <c r="G10" s="13"/>
      <c r="H10" s="15">
        <v>35000</v>
      </c>
    </row>
    <row r="11" spans="1:8" ht="106.5" customHeight="1">
      <c r="A11" s="12" t="s">
        <v>29</v>
      </c>
      <c r="B11" s="12" t="s">
        <v>5</v>
      </c>
      <c r="C11" s="22" t="s">
        <v>18</v>
      </c>
      <c r="D11" s="16" t="s">
        <v>101</v>
      </c>
      <c r="E11" s="13"/>
      <c r="F11" s="13"/>
      <c r="G11" s="13"/>
      <c r="H11" s="15">
        <v>92000</v>
      </c>
    </row>
    <row r="12" spans="1:8" ht="84.75" customHeight="1">
      <c r="A12" s="12" t="s">
        <v>29</v>
      </c>
      <c r="B12" s="12" t="s">
        <v>5</v>
      </c>
      <c r="C12" s="22" t="s">
        <v>18</v>
      </c>
      <c r="D12" s="16" t="s">
        <v>102</v>
      </c>
      <c r="E12" s="13"/>
      <c r="F12" s="13"/>
      <c r="G12" s="13"/>
      <c r="H12" s="15">
        <v>35000</v>
      </c>
    </row>
    <row r="13" spans="1:8" ht="86.25" customHeight="1">
      <c r="A13" s="12" t="s">
        <v>29</v>
      </c>
      <c r="B13" s="12" t="s">
        <v>5</v>
      </c>
      <c r="C13" s="22" t="s">
        <v>18</v>
      </c>
      <c r="D13" s="16" t="s">
        <v>103</v>
      </c>
      <c r="E13" s="13"/>
      <c r="F13" s="13"/>
      <c r="G13" s="13"/>
      <c r="H13" s="15">
        <v>35000</v>
      </c>
    </row>
    <row r="14" spans="1:8" ht="117.75" customHeight="1">
      <c r="A14" s="12" t="s">
        <v>29</v>
      </c>
      <c r="B14" s="12" t="s">
        <v>5</v>
      </c>
      <c r="C14" s="22" t="s">
        <v>18</v>
      </c>
      <c r="D14" s="16" t="s">
        <v>111</v>
      </c>
      <c r="E14" s="13"/>
      <c r="F14" s="13"/>
      <c r="G14" s="13"/>
      <c r="H14" s="15">
        <v>318600</v>
      </c>
    </row>
    <row r="15" spans="1:8" ht="101.25" customHeight="1">
      <c r="A15" s="12" t="s">
        <v>29</v>
      </c>
      <c r="B15" s="12" t="s">
        <v>5</v>
      </c>
      <c r="C15" s="22" t="s">
        <v>18</v>
      </c>
      <c r="D15" s="16" t="s">
        <v>99</v>
      </c>
      <c r="E15" s="13"/>
      <c r="F15" s="13"/>
      <c r="G15" s="13"/>
      <c r="H15" s="15">
        <v>206900</v>
      </c>
    </row>
    <row r="16" spans="1:8" ht="93.75" customHeight="1">
      <c r="A16" s="12" t="s">
        <v>29</v>
      </c>
      <c r="B16" s="12" t="s">
        <v>5</v>
      </c>
      <c r="C16" s="22" t="s">
        <v>18</v>
      </c>
      <c r="D16" s="16" t="s">
        <v>104</v>
      </c>
      <c r="E16" s="13"/>
      <c r="F16" s="13"/>
      <c r="G16" s="13"/>
      <c r="H16" s="15">
        <f>+H17+H18+H19+H20+H21+H22</f>
        <v>1913800</v>
      </c>
    </row>
    <row r="17" spans="1:8" ht="50.25" customHeight="1">
      <c r="A17" s="12"/>
      <c r="B17" s="12"/>
      <c r="C17" s="22"/>
      <c r="D17" s="16" t="s">
        <v>105</v>
      </c>
      <c r="E17" s="13"/>
      <c r="F17" s="13"/>
      <c r="G17" s="13"/>
      <c r="H17" s="15">
        <v>423700</v>
      </c>
    </row>
    <row r="18" spans="1:8" ht="54.75" customHeight="1">
      <c r="A18" s="12"/>
      <c r="B18" s="12"/>
      <c r="C18" s="22"/>
      <c r="D18" s="16" t="s">
        <v>106</v>
      </c>
      <c r="E18" s="13"/>
      <c r="F18" s="13"/>
      <c r="G18" s="13"/>
      <c r="H18" s="15">
        <v>28200</v>
      </c>
    </row>
    <row r="19" spans="1:8" ht="170.25" customHeight="1">
      <c r="A19" s="12"/>
      <c r="B19" s="12"/>
      <c r="C19" s="22"/>
      <c r="D19" s="16" t="s">
        <v>107</v>
      </c>
      <c r="E19" s="13"/>
      <c r="F19" s="13"/>
      <c r="G19" s="13"/>
      <c r="H19" s="15">
        <v>330000</v>
      </c>
    </row>
    <row r="20" spans="1:8" ht="53.25" customHeight="1">
      <c r="A20" s="12"/>
      <c r="B20" s="12"/>
      <c r="C20" s="22"/>
      <c r="D20" s="16" t="s">
        <v>108</v>
      </c>
      <c r="E20" s="13"/>
      <c r="F20" s="13"/>
      <c r="G20" s="13"/>
      <c r="H20" s="15">
        <v>420800</v>
      </c>
    </row>
    <row r="21" spans="1:8" ht="48.75" customHeight="1">
      <c r="A21" s="12"/>
      <c r="B21" s="12"/>
      <c r="C21" s="22"/>
      <c r="D21" s="16" t="s">
        <v>109</v>
      </c>
      <c r="E21" s="13"/>
      <c r="F21" s="13"/>
      <c r="G21" s="13"/>
      <c r="H21" s="15">
        <v>327300</v>
      </c>
    </row>
    <row r="22" spans="1:8" ht="90.75" customHeight="1">
      <c r="A22" s="12"/>
      <c r="B22" s="12"/>
      <c r="C22" s="22"/>
      <c r="D22" s="16" t="s">
        <v>110</v>
      </c>
      <c r="E22" s="13"/>
      <c r="F22" s="13"/>
      <c r="G22" s="13"/>
      <c r="H22" s="15">
        <v>383800</v>
      </c>
    </row>
    <row r="23" spans="1:8" ht="52.5" customHeight="1">
      <c r="A23" s="8" t="s">
        <v>26</v>
      </c>
      <c r="B23" s="12"/>
      <c r="C23" s="13" t="s">
        <v>25</v>
      </c>
      <c r="D23" s="21"/>
      <c r="E23" s="13"/>
      <c r="F23" s="13"/>
      <c r="G23" s="13"/>
      <c r="H23" s="14">
        <f>+H24</f>
        <v>211659.98</v>
      </c>
    </row>
    <row r="24" spans="1:8" ht="48.75" customHeight="1">
      <c r="A24" s="10" t="s">
        <v>27</v>
      </c>
      <c r="B24" s="12"/>
      <c r="C24" s="11" t="s">
        <v>25</v>
      </c>
      <c r="D24" s="21"/>
      <c r="E24" s="13"/>
      <c r="F24" s="13"/>
      <c r="G24" s="13"/>
      <c r="H24" s="15">
        <f>H25+H26</f>
        <v>211659.98</v>
      </c>
    </row>
    <row r="25" spans="1:8" ht="116.25" customHeight="1">
      <c r="A25" s="12" t="s">
        <v>30</v>
      </c>
      <c r="B25" s="12" t="s">
        <v>5</v>
      </c>
      <c r="C25" s="22" t="s">
        <v>18</v>
      </c>
      <c r="D25" s="25" t="s">
        <v>47</v>
      </c>
      <c r="E25" s="13"/>
      <c r="F25" s="13"/>
      <c r="G25" s="13"/>
      <c r="H25" s="15">
        <f>144995+6300</f>
        <v>151295</v>
      </c>
    </row>
    <row r="26" spans="1:8" ht="86.25" customHeight="1">
      <c r="A26" s="12" t="s">
        <v>30</v>
      </c>
      <c r="B26" s="12" t="s">
        <v>5</v>
      </c>
      <c r="C26" s="22" t="s">
        <v>18</v>
      </c>
      <c r="D26" s="25" t="s">
        <v>87</v>
      </c>
      <c r="E26" s="13"/>
      <c r="F26" s="13"/>
      <c r="G26" s="13"/>
      <c r="H26" s="15">
        <v>60364.98</v>
      </c>
    </row>
    <row r="27" spans="1:8" ht="108.75" customHeight="1">
      <c r="A27" s="17" t="s">
        <v>78</v>
      </c>
      <c r="B27" s="12"/>
      <c r="C27" s="13" t="s">
        <v>79</v>
      </c>
      <c r="D27" s="25"/>
      <c r="E27" s="13"/>
      <c r="F27" s="13"/>
      <c r="G27" s="13"/>
      <c r="H27" s="14">
        <f>+H28</f>
        <v>547300</v>
      </c>
    </row>
    <row r="28" spans="1:8" ht="77.25" customHeight="1">
      <c r="A28" s="12" t="s">
        <v>80</v>
      </c>
      <c r="B28" s="12"/>
      <c r="C28" s="11" t="s">
        <v>79</v>
      </c>
      <c r="D28" s="25"/>
      <c r="E28" s="13"/>
      <c r="F28" s="13"/>
      <c r="G28" s="13"/>
      <c r="H28" s="15">
        <f>+H29+H30</f>
        <v>547300</v>
      </c>
    </row>
    <row r="29" spans="1:8" ht="87.75" customHeight="1">
      <c r="A29" s="12" t="s">
        <v>81</v>
      </c>
      <c r="B29" s="12" t="s">
        <v>5</v>
      </c>
      <c r="C29" s="22" t="s">
        <v>18</v>
      </c>
      <c r="D29" s="22" t="s">
        <v>82</v>
      </c>
      <c r="E29" s="13"/>
      <c r="F29" s="13"/>
      <c r="G29" s="13"/>
      <c r="H29" s="15">
        <v>326100</v>
      </c>
    </row>
    <row r="30" spans="1:8" ht="81.75" customHeight="1">
      <c r="A30" s="12" t="s">
        <v>81</v>
      </c>
      <c r="B30" s="12" t="s">
        <v>5</v>
      </c>
      <c r="C30" s="22" t="s">
        <v>18</v>
      </c>
      <c r="D30" s="22" t="s">
        <v>83</v>
      </c>
      <c r="E30" s="13"/>
      <c r="F30" s="13"/>
      <c r="G30" s="13"/>
      <c r="H30" s="15">
        <v>221200</v>
      </c>
    </row>
    <row r="31" spans="1:8" ht="69.75" customHeight="1">
      <c r="A31" s="26" t="s">
        <v>38</v>
      </c>
      <c r="B31" s="12"/>
      <c r="C31" s="13" t="s">
        <v>37</v>
      </c>
      <c r="D31" s="16"/>
      <c r="E31" s="13"/>
      <c r="F31" s="13"/>
      <c r="G31" s="13"/>
      <c r="H31" s="14">
        <f>+H32</f>
        <v>200000</v>
      </c>
    </row>
    <row r="32" spans="1:8" ht="81.75" customHeight="1">
      <c r="A32" s="26" t="s">
        <v>39</v>
      </c>
      <c r="B32" s="12"/>
      <c r="C32" s="11" t="s">
        <v>37</v>
      </c>
      <c r="D32" s="16"/>
      <c r="E32" s="13"/>
      <c r="F32" s="13"/>
      <c r="G32" s="13"/>
      <c r="H32" s="15">
        <f>+H33</f>
        <v>200000</v>
      </c>
    </row>
    <row r="33" spans="1:8" ht="234.75" customHeight="1">
      <c r="A33" s="1" t="s">
        <v>41</v>
      </c>
      <c r="B33" s="12" t="s">
        <v>42</v>
      </c>
      <c r="C33" s="20" t="s">
        <v>43</v>
      </c>
      <c r="D33" s="16" t="s">
        <v>86</v>
      </c>
      <c r="E33" s="13"/>
      <c r="F33" s="13"/>
      <c r="G33" s="13"/>
      <c r="H33" s="15">
        <v>200000</v>
      </c>
    </row>
    <row r="34" spans="1:8" ht="95.25" customHeight="1">
      <c r="A34" s="17" t="s">
        <v>6</v>
      </c>
      <c r="B34" s="17"/>
      <c r="C34" s="13" t="s">
        <v>7</v>
      </c>
      <c r="D34" s="18"/>
      <c r="E34" s="19"/>
      <c r="F34" s="19"/>
      <c r="G34" s="19"/>
      <c r="H34" s="14">
        <f>H35</f>
        <v>1713000</v>
      </c>
    </row>
    <row r="35" spans="1:8" ht="75" customHeight="1">
      <c r="A35" s="12" t="s">
        <v>8</v>
      </c>
      <c r="B35" s="12"/>
      <c r="C35" s="11" t="s">
        <v>7</v>
      </c>
      <c r="D35" s="18"/>
      <c r="E35" s="19"/>
      <c r="F35" s="19"/>
      <c r="G35" s="19"/>
      <c r="H35" s="15">
        <f>SUM(H36:H39)</f>
        <v>1713000</v>
      </c>
    </row>
    <row r="36" spans="1:8" ht="99.75" customHeight="1">
      <c r="A36" s="1" t="s">
        <v>9</v>
      </c>
      <c r="B36" s="12" t="s">
        <v>5</v>
      </c>
      <c r="C36" s="20" t="s">
        <v>18</v>
      </c>
      <c r="D36" s="16" t="s">
        <v>44</v>
      </c>
      <c r="E36" s="19"/>
      <c r="F36" s="19"/>
      <c r="G36" s="19"/>
      <c r="H36" s="15">
        <f>67500+14700</f>
        <v>82200</v>
      </c>
    </row>
    <row r="37" spans="1:8" ht="83.25" customHeight="1">
      <c r="A37" s="1" t="s">
        <v>9</v>
      </c>
      <c r="B37" s="12" t="s">
        <v>5</v>
      </c>
      <c r="C37" s="20" t="s">
        <v>18</v>
      </c>
      <c r="D37" s="16" t="s">
        <v>72</v>
      </c>
      <c r="E37" s="19"/>
      <c r="F37" s="19"/>
      <c r="G37" s="19"/>
      <c r="H37" s="15">
        <f>138000-96300</f>
        <v>41700</v>
      </c>
    </row>
    <row r="38" spans="1:8" ht="101.25" customHeight="1">
      <c r="A38" s="1" t="s">
        <v>9</v>
      </c>
      <c r="B38" s="12" t="s">
        <v>5</v>
      </c>
      <c r="C38" s="20" t="s">
        <v>18</v>
      </c>
      <c r="D38" s="16" t="s">
        <v>73</v>
      </c>
      <c r="E38" s="19"/>
      <c r="F38" s="19"/>
      <c r="G38" s="19"/>
      <c r="H38" s="15">
        <v>1490600</v>
      </c>
    </row>
    <row r="39" spans="1:8" ht="83.25" customHeight="1">
      <c r="A39" s="1" t="s">
        <v>9</v>
      </c>
      <c r="B39" s="12" t="s">
        <v>5</v>
      </c>
      <c r="C39" s="20" t="s">
        <v>18</v>
      </c>
      <c r="D39" s="16" t="s">
        <v>76</v>
      </c>
      <c r="E39" s="19"/>
      <c r="F39" s="19"/>
      <c r="G39" s="19"/>
      <c r="H39" s="15">
        <v>98500</v>
      </c>
    </row>
    <row r="40" spans="1:8" ht="69" customHeight="1">
      <c r="A40" s="17" t="s">
        <v>10</v>
      </c>
      <c r="B40" s="17"/>
      <c r="C40" s="13" t="s">
        <v>50</v>
      </c>
      <c r="D40" s="18"/>
      <c r="E40" s="19"/>
      <c r="F40" s="19"/>
      <c r="G40" s="19"/>
      <c r="H40" s="14">
        <f>+H41</f>
        <v>5331000</v>
      </c>
    </row>
    <row r="41" spans="1:8" ht="64.5" customHeight="1">
      <c r="A41" s="12" t="s">
        <v>12</v>
      </c>
      <c r="B41" s="12"/>
      <c r="C41" s="11" t="s">
        <v>11</v>
      </c>
      <c r="D41" s="18"/>
      <c r="E41" s="19"/>
      <c r="F41" s="19"/>
      <c r="G41" s="19"/>
      <c r="H41" s="15">
        <f>SUM(H42:H46)</f>
        <v>5331000</v>
      </c>
    </row>
    <row r="42" spans="1:8" ht="105" customHeight="1">
      <c r="A42" s="12" t="s">
        <v>13</v>
      </c>
      <c r="B42" s="12" t="s">
        <v>5</v>
      </c>
      <c r="C42" s="16" t="s">
        <v>18</v>
      </c>
      <c r="D42" s="16" t="s">
        <v>52</v>
      </c>
      <c r="E42" s="16"/>
      <c r="F42" s="19"/>
      <c r="G42" s="19"/>
      <c r="H42" s="15">
        <v>947000</v>
      </c>
    </row>
    <row r="43" spans="1:8" ht="120" customHeight="1">
      <c r="A43" s="12" t="s">
        <v>13</v>
      </c>
      <c r="B43" s="12" t="s">
        <v>5</v>
      </c>
      <c r="C43" s="16" t="s">
        <v>18</v>
      </c>
      <c r="D43" s="16" t="s">
        <v>53</v>
      </c>
      <c r="E43" s="16"/>
      <c r="F43" s="19"/>
      <c r="G43" s="19"/>
      <c r="H43" s="15">
        <v>939100</v>
      </c>
    </row>
    <row r="44" spans="1:8" ht="68.25" customHeight="1">
      <c r="A44" s="12" t="s">
        <v>13</v>
      </c>
      <c r="B44" s="12" t="s">
        <v>5</v>
      </c>
      <c r="C44" s="22" t="s">
        <v>18</v>
      </c>
      <c r="D44" s="16" t="s">
        <v>45</v>
      </c>
      <c r="E44" s="19"/>
      <c r="F44" s="19"/>
      <c r="G44" s="19"/>
      <c r="H44" s="15">
        <f>487000+567000</f>
        <v>1054000</v>
      </c>
    </row>
    <row r="45" spans="1:8" ht="99" customHeight="1">
      <c r="A45" s="12" t="s">
        <v>13</v>
      </c>
      <c r="B45" s="12" t="s">
        <v>5</v>
      </c>
      <c r="C45" s="22" t="s">
        <v>18</v>
      </c>
      <c r="D45" s="16" t="s">
        <v>46</v>
      </c>
      <c r="E45" s="19"/>
      <c r="F45" s="19"/>
      <c r="G45" s="19"/>
      <c r="H45" s="15">
        <f>40000+1150900</f>
        <v>1190900</v>
      </c>
    </row>
    <row r="46" spans="1:8" ht="79.5" customHeight="1">
      <c r="A46" s="12" t="s">
        <v>13</v>
      </c>
      <c r="B46" s="12" t="s">
        <v>5</v>
      </c>
      <c r="C46" s="22" t="s">
        <v>18</v>
      </c>
      <c r="D46" s="16" t="s">
        <v>74</v>
      </c>
      <c r="E46" s="19"/>
      <c r="F46" s="19"/>
      <c r="G46" s="19"/>
      <c r="H46" s="15">
        <v>1200000</v>
      </c>
    </row>
    <row r="47" spans="1:8" ht="79.5" customHeight="1">
      <c r="A47" s="17" t="s">
        <v>92</v>
      </c>
      <c r="B47" s="17"/>
      <c r="C47" s="13" t="s">
        <v>95</v>
      </c>
      <c r="D47" s="16"/>
      <c r="E47" s="19"/>
      <c r="F47" s="19"/>
      <c r="G47" s="19"/>
      <c r="H47" s="14">
        <f>+H48</f>
        <v>2600300</v>
      </c>
    </row>
    <row r="48" spans="1:8" ht="79.5" customHeight="1">
      <c r="A48" s="12" t="s">
        <v>93</v>
      </c>
      <c r="B48" s="12"/>
      <c r="C48" s="11" t="s">
        <v>96</v>
      </c>
      <c r="D48" s="16"/>
      <c r="E48" s="19"/>
      <c r="F48" s="19"/>
      <c r="G48" s="19"/>
      <c r="H48" s="15">
        <f>+H49</f>
        <v>2600300</v>
      </c>
    </row>
    <row r="49" spans="1:8" ht="79.5" customHeight="1">
      <c r="A49" s="12" t="s">
        <v>94</v>
      </c>
      <c r="B49" s="12" t="s">
        <v>5</v>
      </c>
      <c r="C49" s="16" t="s">
        <v>18</v>
      </c>
      <c r="D49" s="16" t="s">
        <v>97</v>
      </c>
      <c r="E49" s="19"/>
      <c r="F49" s="19"/>
      <c r="G49" s="19"/>
      <c r="H49" s="15">
        <v>2600300</v>
      </c>
    </row>
    <row r="50" spans="1:8" ht="72.75" customHeight="1">
      <c r="A50" s="17" t="s">
        <v>14</v>
      </c>
      <c r="B50" s="17"/>
      <c r="C50" s="13" t="s">
        <v>15</v>
      </c>
      <c r="D50" s="18"/>
      <c r="E50" s="19"/>
      <c r="F50" s="23"/>
      <c r="G50" s="19"/>
      <c r="H50" s="14">
        <f>H51</f>
        <v>68458716.79999998</v>
      </c>
    </row>
    <row r="51" spans="1:8" ht="78" customHeight="1">
      <c r="A51" s="12" t="s">
        <v>16</v>
      </c>
      <c r="B51" s="24"/>
      <c r="C51" s="11" t="s">
        <v>15</v>
      </c>
      <c r="D51" s="18"/>
      <c r="E51" s="19"/>
      <c r="F51" s="19"/>
      <c r="G51" s="19"/>
      <c r="H51" s="15">
        <f>SUM(H52:H80)</f>
        <v>68458716.79999998</v>
      </c>
    </row>
    <row r="52" spans="1:8" ht="67.5" customHeight="1">
      <c r="A52" s="12" t="s">
        <v>19</v>
      </c>
      <c r="B52" s="12" t="s">
        <v>5</v>
      </c>
      <c r="C52" s="22" t="s">
        <v>18</v>
      </c>
      <c r="D52" s="22" t="s">
        <v>66</v>
      </c>
      <c r="E52" s="19"/>
      <c r="F52" s="19"/>
      <c r="G52" s="19"/>
      <c r="H52" s="15">
        <f>713600+7746.4</f>
        <v>721346.4</v>
      </c>
    </row>
    <row r="53" spans="1:8" ht="72" customHeight="1">
      <c r="A53" s="12" t="s">
        <v>19</v>
      </c>
      <c r="B53" s="12" t="s">
        <v>5</v>
      </c>
      <c r="C53" s="22" t="s">
        <v>18</v>
      </c>
      <c r="D53" s="22" t="s">
        <v>67</v>
      </c>
      <c r="E53" s="19"/>
      <c r="F53" s="19"/>
      <c r="G53" s="19"/>
      <c r="H53" s="15">
        <f>1046100+7746.4</f>
        <v>1053846.4</v>
      </c>
    </row>
    <row r="54" spans="1:8" ht="54" customHeight="1">
      <c r="A54" s="12" t="s">
        <v>19</v>
      </c>
      <c r="B54" s="12" t="s">
        <v>5</v>
      </c>
      <c r="C54" s="22" t="s">
        <v>18</v>
      </c>
      <c r="D54" s="22" t="s">
        <v>88</v>
      </c>
      <c r="E54" s="19"/>
      <c r="F54" s="19"/>
      <c r="G54" s="19"/>
      <c r="H54" s="15">
        <v>20000</v>
      </c>
    </row>
    <row r="55" spans="1:8" ht="95.25" customHeight="1">
      <c r="A55" s="12" t="s">
        <v>19</v>
      </c>
      <c r="B55" s="12" t="s">
        <v>5</v>
      </c>
      <c r="C55" s="22" t="s">
        <v>18</v>
      </c>
      <c r="D55" s="22" t="s">
        <v>54</v>
      </c>
      <c r="E55" s="19"/>
      <c r="F55" s="19"/>
      <c r="G55" s="19"/>
      <c r="H55" s="15">
        <v>241621</v>
      </c>
    </row>
    <row r="56" spans="1:8" ht="90" customHeight="1">
      <c r="A56" s="12" t="s">
        <v>19</v>
      </c>
      <c r="B56" s="12" t="s">
        <v>5</v>
      </c>
      <c r="C56" s="22" t="s">
        <v>18</v>
      </c>
      <c r="D56" s="22" t="s">
        <v>55</v>
      </c>
      <c r="E56" s="19"/>
      <c r="F56" s="19"/>
      <c r="G56" s="19"/>
      <c r="H56" s="15">
        <v>551139</v>
      </c>
    </row>
    <row r="57" spans="1:8" ht="90" customHeight="1">
      <c r="A57" s="12" t="s">
        <v>19</v>
      </c>
      <c r="B57" s="12" t="s">
        <v>5</v>
      </c>
      <c r="C57" s="22" t="s">
        <v>18</v>
      </c>
      <c r="D57" s="16" t="s">
        <v>68</v>
      </c>
      <c r="E57" s="19"/>
      <c r="F57" s="19"/>
      <c r="G57" s="19"/>
      <c r="H57" s="15">
        <f>550000+10000000</f>
        <v>10550000</v>
      </c>
    </row>
    <row r="58" spans="1:8" ht="60.75" customHeight="1">
      <c r="A58" s="12" t="s">
        <v>19</v>
      </c>
      <c r="B58" s="12" t="s">
        <v>5</v>
      </c>
      <c r="C58" s="22" t="s">
        <v>18</v>
      </c>
      <c r="D58" s="16" t="s">
        <v>48</v>
      </c>
      <c r="E58" s="19"/>
      <c r="F58" s="19"/>
      <c r="G58" s="19"/>
      <c r="H58" s="15">
        <v>177000</v>
      </c>
    </row>
    <row r="59" spans="1:8" ht="73.5" customHeight="1">
      <c r="A59" s="12" t="s">
        <v>19</v>
      </c>
      <c r="B59" s="12" t="s">
        <v>5</v>
      </c>
      <c r="C59" s="22" t="s">
        <v>18</v>
      </c>
      <c r="D59" s="25" t="s">
        <v>49</v>
      </c>
      <c r="E59" s="19"/>
      <c r="F59" s="19"/>
      <c r="G59" s="19"/>
      <c r="H59" s="15">
        <v>200000</v>
      </c>
    </row>
    <row r="60" spans="1:8" ht="140.25" customHeight="1">
      <c r="A60" s="12" t="s">
        <v>19</v>
      </c>
      <c r="B60" s="12" t="s">
        <v>5</v>
      </c>
      <c r="C60" s="22" t="s">
        <v>18</v>
      </c>
      <c r="D60" s="16" t="s">
        <v>112</v>
      </c>
      <c r="E60" s="19"/>
      <c r="F60" s="19"/>
      <c r="G60" s="19"/>
      <c r="H60" s="15">
        <f>1000000+10000000+8000000</f>
        <v>19000000</v>
      </c>
    </row>
    <row r="61" spans="1:8" ht="62.25" customHeight="1">
      <c r="A61" s="12" t="s">
        <v>19</v>
      </c>
      <c r="B61" s="12" t="s">
        <v>5</v>
      </c>
      <c r="C61" s="22" t="s">
        <v>18</v>
      </c>
      <c r="D61" s="16" t="s">
        <v>59</v>
      </c>
      <c r="E61" s="19"/>
      <c r="F61" s="19"/>
      <c r="G61" s="19"/>
      <c r="H61" s="15">
        <f>216300+7746.4</f>
        <v>224046.4</v>
      </c>
    </row>
    <row r="62" spans="1:8" ht="81.75" customHeight="1">
      <c r="A62" s="12" t="s">
        <v>19</v>
      </c>
      <c r="B62" s="12" t="s">
        <v>5</v>
      </c>
      <c r="C62" s="22" t="s">
        <v>18</v>
      </c>
      <c r="D62" s="16" t="s">
        <v>60</v>
      </c>
      <c r="E62" s="19"/>
      <c r="F62" s="19"/>
      <c r="G62" s="19"/>
      <c r="H62" s="15">
        <f>1152000+7746.4</f>
        <v>1159746.4</v>
      </c>
    </row>
    <row r="63" spans="1:8" ht="60.75" customHeight="1">
      <c r="A63" s="12" t="s">
        <v>19</v>
      </c>
      <c r="B63" s="12" t="s">
        <v>5</v>
      </c>
      <c r="C63" s="22" t="s">
        <v>18</v>
      </c>
      <c r="D63" s="16" t="s">
        <v>69</v>
      </c>
      <c r="E63" s="19"/>
      <c r="F63" s="19"/>
      <c r="G63" s="19"/>
      <c r="H63" s="15">
        <v>120000</v>
      </c>
    </row>
    <row r="64" spans="1:8" ht="84" customHeight="1">
      <c r="A64" s="12" t="s">
        <v>19</v>
      </c>
      <c r="B64" s="12" t="s">
        <v>5</v>
      </c>
      <c r="C64" s="22" t="s">
        <v>18</v>
      </c>
      <c r="D64" s="16" t="s">
        <v>114</v>
      </c>
      <c r="E64" s="19"/>
      <c r="F64" s="19"/>
      <c r="G64" s="19"/>
      <c r="H64" s="15">
        <v>7746.4</v>
      </c>
    </row>
    <row r="65" spans="1:8" ht="64.5" customHeight="1">
      <c r="A65" s="12" t="s">
        <v>19</v>
      </c>
      <c r="B65" s="12" t="s">
        <v>5</v>
      </c>
      <c r="C65" s="22" t="s">
        <v>18</v>
      </c>
      <c r="D65" s="16" t="s">
        <v>61</v>
      </c>
      <c r="E65" s="19"/>
      <c r="F65" s="19"/>
      <c r="G65" s="19"/>
      <c r="H65" s="15">
        <v>2700000</v>
      </c>
    </row>
    <row r="66" spans="1:8" ht="83.25" customHeight="1">
      <c r="A66" s="12" t="s">
        <v>19</v>
      </c>
      <c r="B66" s="12" t="s">
        <v>5</v>
      </c>
      <c r="C66" s="22" t="s">
        <v>18</v>
      </c>
      <c r="D66" s="16" t="s">
        <v>70</v>
      </c>
      <c r="E66" s="19"/>
      <c r="F66" s="19"/>
      <c r="G66" s="19"/>
      <c r="H66" s="15">
        <v>75000</v>
      </c>
    </row>
    <row r="67" spans="1:8" ht="83.25" customHeight="1">
      <c r="A67" s="12" t="s">
        <v>19</v>
      </c>
      <c r="B67" s="12" t="s">
        <v>5</v>
      </c>
      <c r="C67" s="22" t="s">
        <v>18</v>
      </c>
      <c r="D67" s="16" t="s">
        <v>115</v>
      </c>
      <c r="E67" s="19"/>
      <c r="F67" s="19"/>
      <c r="G67" s="19"/>
      <c r="H67" s="15">
        <v>7746.4</v>
      </c>
    </row>
    <row r="68" spans="1:8" ht="83.25" customHeight="1">
      <c r="A68" s="12" t="s">
        <v>19</v>
      </c>
      <c r="B68" s="12" t="s">
        <v>5</v>
      </c>
      <c r="C68" s="22" t="s">
        <v>18</v>
      </c>
      <c r="D68" s="16" t="s">
        <v>118</v>
      </c>
      <c r="E68" s="19"/>
      <c r="F68" s="19"/>
      <c r="G68" s="19"/>
      <c r="H68" s="15">
        <v>7746.4</v>
      </c>
    </row>
    <row r="69" spans="1:8" ht="83.25" customHeight="1">
      <c r="A69" s="12" t="s">
        <v>19</v>
      </c>
      <c r="B69" s="12" t="s">
        <v>5</v>
      </c>
      <c r="C69" s="22" t="s">
        <v>18</v>
      </c>
      <c r="D69" s="16" t="s">
        <v>116</v>
      </c>
      <c r="E69" s="19"/>
      <c r="F69" s="19"/>
      <c r="G69" s="19"/>
      <c r="H69" s="15">
        <v>7746.4</v>
      </c>
    </row>
    <row r="70" spans="1:8" ht="83.25" customHeight="1">
      <c r="A70" s="12" t="s">
        <v>19</v>
      </c>
      <c r="B70" s="12" t="s">
        <v>5</v>
      </c>
      <c r="C70" s="22" t="s">
        <v>18</v>
      </c>
      <c r="D70" s="16" t="s">
        <v>117</v>
      </c>
      <c r="E70" s="19"/>
      <c r="F70" s="19"/>
      <c r="G70" s="19"/>
      <c r="H70" s="15">
        <v>7746.4</v>
      </c>
    </row>
    <row r="71" spans="1:8" ht="78.75" customHeight="1">
      <c r="A71" s="12" t="s">
        <v>19</v>
      </c>
      <c r="B71" s="12" t="s">
        <v>5</v>
      </c>
      <c r="C71" s="22" t="s">
        <v>18</v>
      </c>
      <c r="D71" s="16" t="s">
        <v>62</v>
      </c>
      <c r="E71" s="19"/>
      <c r="F71" s="19"/>
      <c r="G71" s="19"/>
      <c r="H71" s="15">
        <f>6500000+7746.4</f>
        <v>6507746.4</v>
      </c>
    </row>
    <row r="72" spans="1:8" ht="104.25" customHeight="1">
      <c r="A72" s="12" t="s">
        <v>19</v>
      </c>
      <c r="B72" s="12" t="s">
        <v>5</v>
      </c>
      <c r="C72" s="22" t="s">
        <v>18</v>
      </c>
      <c r="D72" s="16" t="s">
        <v>63</v>
      </c>
      <c r="E72" s="19"/>
      <c r="F72" s="19"/>
      <c r="G72" s="19"/>
      <c r="H72" s="15">
        <f>7000000+7746.4</f>
        <v>7007746.4</v>
      </c>
    </row>
    <row r="73" spans="1:8" ht="92.25" customHeight="1">
      <c r="A73" s="12" t="s">
        <v>19</v>
      </c>
      <c r="B73" s="12" t="s">
        <v>5</v>
      </c>
      <c r="C73" s="22" t="s">
        <v>18</v>
      </c>
      <c r="D73" s="16" t="s">
        <v>64</v>
      </c>
      <c r="E73" s="19"/>
      <c r="F73" s="19"/>
      <c r="G73" s="19"/>
      <c r="H73" s="15">
        <f>10200000-8000000</f>
        <v>2200000</v>
      </c>
    </row>
    <row r="74" spans="1:8" ht="81.75" customHeight="1">
      <c r="A74" s="12" t="s">
        <v>19</v>
      </c>
      <c r="B74" s="12" t="s">
        <v>5</v>
      </c>
      <c r="C74" s="22" t="s">
        <v>18</v>
      </c>
      <c r="D74" s="16" t="s">
        <v>65</v>
      </c>
      <c r="E74" s="19"/>
      <c r="F74" s="19"/>
      <c r="G74" s="19"/>
      <c r="H74" s="15">
        <f>360000+7746.4</f>
        <v>367746.4</v>
      </c>
    </row>
    <row r="75" spans="1:8" ht="75.75" customHeight="1">
      <c r="A75" s="12" t="s">
        <v>19</v>
      </c>
      <c r="B75" s="12" t="s">
        <v>5</v>
      </c>
      <c r="C75" s="22" t="s">
        <v>18</v>
      </c>
      <c r="D75" s="16" t="s">
        <v>98</v>
      </c>
      <c r="E75" s="19"/>
      <c r="F75" s="19"/>
      <c r="G75" s="19"/>
      <c r="H75" s="15">
        <v>293000</v>
      </c>
    </row>
    <row r="76" spans="1:8" ht="110.25" customHeight="1">
      <c r="A76" s="12" t="s">
        <v>19</v>
      </c>
      <c r="B76" s="12" t="s">
        <v>5</v>
      </c>
      <c r="C76" s="22" t="s">
        <v>18</v>
      </c>
      <c r="D76" s="16" t="s">
        <v>71</v>
      </c>
      <c r="E76" s="19"/>
      <c r="F76" s="19"/>
      <c r="G76" s="19"/>
      <c r="H76" s="15">
        <v>10000</v>
      </c>
    </row>
    <row r="77" spans="1:8" ht="167.25" customHeight="1">
      <c r="A77" s="12" t="s">
        <v>19</v>
      </c>
      <c r="B77" s="12" t="s">
        <v>5</v>
      </c>
      <c r="C77" s="22" t="s">
        <v>18</v>
      </c>
      <c r="D77" s="16" t="s">
        <v>77</v>
      </c>
      <c r="E77" s="19"/>
      <c r="F77" s="19"/>
      <c r="G77" s="19"/>
      <c r="H77" s="15">
        <v>30000</v>
      </c>
    </row>
    <row r="78" spans="1:8" ht="86.25" customHeight="1">
      <c r="A78" s="12" t="s">
        <v>19</v>
      </c>
      <c r="B78" s="12" t="s">
        <v>5</v>
      </c>
      <c r="C78" s="22" t="s">
        <v>18</v>
      </c>
      <c r="D78" s="16" t="s">
        <v>75</v>
      </c>
      <c r="E78" s="19"/>
      <c r="F78" s="19"/>
      <c r="G78" s="19"/>
      <c r="H78" s="15">
        <v>15000000</v>
      </c>
    </row>
    <row r="79" spans="1:8" ht="108" customHeight="1">
      <c r="A79" s="12" t="s">
        <v>19</v>
      </c>
      <c r="B79" s="12" t="s">
        <v>5</v>
      </c>
      <c r="C79" s="22" t="s">
        <v>18</v>
      </c>
      <c r="D79" s="16" t="s">
        <v>84</v>
      </c>
      <c r="E79" s="19"/>
      <c r="F79" s="19"/>
      <c r="G79" s="19"/>
      <c r="H79" s="15">
        <v>60000</v>
      </c>
    </row>
    <row r="80" spans="1:8" ht="75.75" customHeight="1">
      <c r="A80" s="12" t="s">
        <v>19</v>
      </c>
      <c r="B80" s="12" t="s">
        <v>5</v>
      </c>
      <c r="C80" s="22" t="s">
        <v>18</v>
      </c>
      <c r="D80" s="16" t="s">
        <v>85</v>
      </c>
      <c r="E80" s="19"/>
      <c r="F80" s="19"/>
      <c r="G80" s="19"/>
      <c r="H80" s="15">
        <v>150000</v>
      </c>
    </row>
    <row r="81" spans="1:8" ht="71.25" customHeight="1">
      <c r="A81" s="26" t="s">
        <v>31</v>
      </c>
      <c r="B81" s="12"/>
      <c r="C81" s="13" t="s">
        <v>35</v>
      </c>
      <c r="D81" s="16"/>
      <c r="E81" s="19"/>
      <c r="F81" s="19"/>
      <c r="G81" s="19"/>
      <c r="H81" s="14">
        <f>+H82</f>
        <v>609900</v>
      </c>
    </row>
    <row r="82" spans="1:8" ht="65.25" customHeight="1">
      <c r="A82" s="1" t="s">
        <v>32</v>
      </c>
      <c r="B82" s="12"/>
      <c r="C82" s="11" t="s">
        <v>35</v>
      </c>
      <c r="D82" s="16"/>
      <c r="E82" s="19"/>
      <c r="F82" s="19"/>
      <c r="G82" s="19"/>
      <c r="H82" s="15">
        <f>SUM(H83:H85)</f>
        <v>609900</v>
      </c>
    </row>
    <row r="83" spans="1:8" ht="107.25" customHeight="1">
      <c r="A83" s="12" t="s">
        <v>33</v>
      </c>
      <c r="B83" s="12" t="s">
        <v>5</v>
      </c>
      <c r="C83" s="22" t="s">
        <v>18</v>
      </c>
      <c r="D83" s="16" t="s">
        <v>56</v>
      </c>
      <c r="E83" s="19"/>
      <c r="F83" s="19"/>
      <c r="G83" s="19"/>
      <c r="H83" s="15">
        <v>50000</v>
      </c>
    </row>
    <row r="84" spans="1:8" ht="123" customHeight="1">
      <c r="A84" s="12" t="s">
        <v>33</v>
      </c>
      <c r="B84" s="12" t="s">
        <v>5</v>
      </c>
      <c r="C84" s="22" t="s">
        <v>18</v>
      </c>
      <c r="D84" s="16" t="s">
        <v>113</v>
      </c>
      <c r="E84" s="19"/>
      <c r="F84" s="19"/>
      <c r="G84" s="19"/>
      <c r="H84" s="15">
        <v>59900</v>
      </c>
    </row>
    <row r="85" spans="1:8" ht="47.25" customHeight="1">
      <c r="A85" s="12" t="s">
        <v>33</v>
      </c>
      <c r="B85" s="12" t="s">
        <v>5</v>
      </c>
      <c r="C85" s="22" t="s">
        <v>18</v>
      </c>
      <c r="D85" s="16" t="s">
        <v>51</v>
      </c>
      <c r="E85" s="19"/>
      <c r="F85" s="19"/>
      <c r="G85" s="19"/>
      <c r="H85" s="15">
        <v>500000</v>
      </c>
    </row>
    <row r="86" spans="1:8" ht="36" customHeight="1">
      <c r="A86" s="9"/>
      <c r="B86" s="27"/>
      <c r="C86" s="28" t="s">
        <v>17</v>
      </c>
      <c r="D86" s="29"/>
      <c r="E86" s="29"/>
      <c r="F86" s="29"/>
      <c r="G86" s="29"/>
      <c r="H86" s="14">
        <f>+H8+H23+H27+H31+H34+H40+H47+H50+H81</f>
        <v>82308176.77999999</v>
      </c>
    </row>
    <row r="87" spans="2:8" ht="3" customHeight="1">
      <c r="B87" s="30"/>
      <c r="C87" s="30"/>
      <c r="D87" s="30"/>
      <c r="E87" s="30"/>
      <c r="F87" s="30"/>
      <c r="G87" s="30"/>
      <c r="H87" s="30"/>
    </row>
    <row r="88" spans="1:8" ht="36.75" customHeight="1">
      <c r="A88" s="35" t="s">
        <v>28</v>
      </c>
      <c r="B88" s="35"/>
      <c r="C88" s="35"/>
      <c r="D88" s="35"/>
      <c r="E88" s="35"/>
      <c r="F88" s="35"/>
      <c r="G88" s="35"/>
      <c r="H88" s="35"/>
    </row>
    <row r="89" ht="25.5" customHeight="1" hidden="1"/>
    <row r="90" spans="1:7" ht="6" customHeight="1">
      <c r="A90" s="6"/>
      <c r="G90" s="6"/>
    </row>
    <row r="91" spans="1:7" ht="8.25" customHeight="1">
      <c r="A91" s="6"/>
      <c r="G91" s="6"/>
    </row>
    <row r="92" spans="1:7" s="32" customFormat="1" ht="27.75" customHeight="1">
      <c r="A92" s="31" t="s">
        <v>57</v>
      </c>
      <c r="G92" s="31" t="s">
        <v>58</v>
      </c>
    </row>
    <row r="93" spans="1:7" ht="78" customHeight="1">
      <c r="A93" s="34" t="s">
        <v>119</v>
      </c>
      <c r="B93" s="34"/>
      <c r="C93" s="34"/>
      <c r="D93" s="34"/>
      <c r="G93" s="33" t="s">
        <v>120</v>
      </c>
    </row>
    <row r="94" ht="18.75">
      <c r="A94" s="7"/>
    </row>
  </sheetData>
  <sheetProtection/>
  <mergeCells count="6">
    <mergeCell ref="A93:D93"/>
    <mergeCell ref="A88:H88"/>
    <mergeCell ref="A5:H5"/>
    <mergeCell ref="G2:H2"/>
    <mergeCell ref="G3:H3"/>
    <mergeCell ref="G4:H4"/>
  </mergeCells>
  <printOptions horizontalCentered="1"/>
  <pageMargins left="0.3937007874015748" right="0.1968503937007874" top="0.4330708661417323" bottom="0.48" header="0" footer="0"/>
  <pageSetup horizontalDpi="600" verticalDpi="600" orientation="landscape" paperSize="9" scale="60" r:id="rId1"/>
  <rowBreaks count="4" manualBreakCount="4">
    <brk id="22" max="7" man="1"/>
    <brk id="30" max="7" man="1"/>
    <brk id="36" max="7" man="1"/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2017-09-15T09:49:29Z</cp:lastPrinted>
  <dcterms:created xsi:type="dcterms:W3CDTF">1996-10-08T23:32:33Z</dcterms:created>
  <dcterms:modified xsi:type="dcterms:W3CDTF">2017-09-15T09:49:35Z</dcterms:modified>
  <cp:category/>
  <cp:version/>
  <cp:contentType/>
  <cp:contentStatus/>
</cp:coreProperties>
</file>