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480" windowHeight="11265"/>
  </bookViews>
  <sheets>
    <sheet name="додаток 3" sheetId="1" r:id="rId1"/>
  </sheets>
  <externalReferences>
    <externalReference r:id="rId2"/>
    <externalReference r:id="rId3"/>
    <externalReference r:id="rId4"/>
  </externalReferences>
  <definedNames>
    <definedName name="_xlnm._FilterDatabase" localSheetId="0" hidden="1">'додаток 3'!$A$11:$P$191</definedName>
    <definedName name="Z_06FF5501_5BE6_45D4_84C0_1F7A9796CFE0_.wvu.FilterData" localSheetId="0" hidden="1">'додаток 3'!$A$11:$P$191</definedName>
    <definedName name="Z_06FF5501_5BE6_45D4_84C0_1F7A9796CFE0_.wvu.PrintArea" localSheetId="0" hidden="1">'додаток 3'!$A$1:$P$194</definedName>
    <definedName name="Z_06FF5501_5BE6_45D4_84C0_1F7A9796CFE0_.wvu.PrintTitles" localSheetId="0" hidden="1">'додаток 3'!$8:$11</definedName>
    <definedName name="Z_0F2916D3_0D3B_4FCE_8F3B_8E9408546A8F_.wvu.FilterData" localSheetId="0" hidden="1">'додаток 3'!$12:$191</definedName>
    <definedName name="Z_15BF0925_5554_4B22_865B_5EE3CC1FCC70_.wvu.FilterData" localSheetId="0" hidden="1">'додаток 3'!$12:$191</definedName>
    <definedName name="Z_212D2720_78ED_458C_A6E4_B5A122D75D2C_.wvu.FilterData" localSheetId="0" hidden="1">'додаток 3'!$A$11:$P$191</definedName>
    <definedName name="Z_25D8C31A_D007_4DED_9D9E_A89A5E7F4BA2_.wvu.FilterData" localSheetId="0" hidden="1">'додаток 3'!$A$11:$P$191</definedName>
    <definedName name="Z_2C58E98A_4ACE_42D1_86ED_AC46566B5E2A_.wvu.FilterData" localSheetId="0" hidden="1">'додаток 3'!$A$11:$P$191</definedName>
    <definedName name="Z_2C58E98A_4ACE_42D1_86ED_AC46566B5E2A_.wvu.PrintArea" localSheetId="0" hidden="1">'додаток 3'!$A$1:$P$194</definedName>
    <definedName name="Z_2C58E98A_4ACE_42D1_86ED_AC46566B5E2A_.wvu.PrintTitles" localSheetId="0" hidden="1">'додаток 3'!$8:$11</definedName>
    <definedName name="Z_2D3BA25F_BD20_425B_96AB_81F2F41D823E_.wvu.Rows" localSheetId="0" hidden="1">'додаток 3'!#REF!,'додаток 3'!#REF!,'додаток 3'!#REF!,'додаток 3'!#REF!,'додаток 3'!#REF!,'додаток 3'!#REF!,'додаток 3'!#REF!,'додаток 3'!#REF!,'додаток 3'!#REF!,'додаток 3'!#REF!,'додаток 3'!#REF!,'додаток 3'!#REF!</definedName>
    <definedName name="Z_398B9434_04D2_4536_8E65_52C6478EEC6B_.wvu.FilterData" localSheetId="0" hidden="1">'додаток 3'!$A$11:$P$191</definedName>
    <definedName name="Z_3BCF9588_20CF_4B13_AA41_F2EDACEB330B_.wvu.Rows" localSheetId="0" hidden="1">'додаток 3'!#REF!</definedName>
    <definedName name="Z_64E86EB7_ACAC_478B_BBA4_A43D8F0A05F7_.wvu.FilterData" localSheetId="0" hidden="1">'додаток 3'!$A$11:$P$191</definedName>
    <definedName name="Z_64E86EB7_ACAC_478B_BBA4_A43D8F0A05F7_.wvu.PrintArea" localSheetId="0" hidden="1">'додаток 3'!$A$1:$P$194</definedName>
    <definedName name="Z_64E86EB7_ACAC_478B_BBA4_A43D8F0A05F7_.wvu.PrintTitles" localSheetId="0" hidden="1">'додаток 3'!$8:$11</definedName>
    <definedName name="Z_6DD45F55_A4E8_4BAE_A351_1BDE5409E801_.wvu.FilterData" localSheetId="0" hidden="1">'додаток 3'!$12:$191</definedName>
    <definedName name="Z_7139FC0C_A56B_4194_AB3C_57E5317AB09D_.wvu.FilterData" localSheetId="0" hidden="1">'додаток 3'!$A$11:$P$191</definedName>
    <definedName name="Z_901C52FA_8C6B_4870_A96D_9ACB59FFF715_.wvu.PrintArea" localSheetId="0" hidden="1">'додаток 3'!$A$1:$P$196</definedName>
    <definedName name="Z_901C52FA_8C6B_4870_A96D_9ACB59FFF715_.wvu.PrintTitles" localSheetId="0" hidden="1">'додаток 3'!$8:$11</definedName>
    <definedName name="Z_901C52FA_8C6B_4870_A96D_9ACB59FFF715_.wvu.Rows" localSheetId="0" hidden="1">'додаток 3'!#REF!</definedName>
    <definedName name="Z_94DCD06E_14DC_4A2E_8D13_F34AEE7DEEC4_.wvu.FilterData" localSheetId="0" hidden="1">'додаток 3'!$12:$191</definedName>
    <definedName name="Z_A87DCD2C_0946_4BCD_9B5B_693801A4F7C1_.wvu.FilterData" localSheetId="0" hidden="1">'додаток 3'!$A$11:$P$191</definedName>
    <definedName name="Z_AA476E0D_382B_47B3_8366_AF4C2CC786BE_.wvu.FilterData" localSheetId="0" hidden="1">'додаток 3'!$A$11:$P$191</definedName>
    <definedName name="Z_ACF75ACA_4939_4659_A32F_B53E4C105233_.wvu.FilterData" localSheetId="0" hidden="1">'додаток 3'!$12:$191</definedName>
    <definedName name="Z_ADE74710_7B75_4161_8B52_95001B2D5221_.wvu.FilterData" localSheetId="0" hidden="1">'додаток 3'!$A$11:$P$191</definedName>
    <definedName name="Z_B8EDD7B2_983C_4368_AC59_087A5D15244B_.wvu.FilterData" localSheetId="0" hidden="1">'додаток 3'!$A$11:$P$191</definedName>
    <definedName name="Z_B8EDD7B2_983C_4368_AC59_087A5D15244B_.wvu.PrintArea" localSheetId="0" hidden="1">'додаток 3'!$A$1:$P$194</definedName>
    <definedName name="Z_B8EDD7B2_983C_4368_AC59_087A5D15244B_.wvu.PrintTitles" localSheetId="0" hidden="1">'додаток 3'!$8:$11</definedName>
    <definedName name="Z_BF0D1377_D6CB_410F_9CAC_2402E71DAF4B_.wvu.FilterData" localSheetId="0" hidden="1">'додаток 3'!$A$11:$P$191</definedName>
    <definedName name="Z_CFC135F0_EE57_40C1_896F_3F9AD8194FB1_.wvu.FilterData" localSheetId="0" hidden="1">'додаток 3'!$A$11:$P$191</definedName>
    <definedName name="Z_D62C64D4_B079_4C6F_99B8_6A4C6090C705_.wvu.FilterData" localSheetId="0" hidden="1">'додаток 3'!$A$11:$P$191</definedName>
    <definedName name="Z_D62C64D4_B079_4C6F_99B8_6A4C6090C705_.wvu.PrintArea" localSheetId="0" hidden="1">'додаток 3'!$A$1:$P$194</definedName>
    <definedName name="Z_D62C64D4_B079_4C6F_99B8_6A4C6090C705_.wvu.PrintTitles" localSheetId="0" hidden="1">'додаток 3'!$8:$11</definedName>
    <definedName name="Z_F9D393D9_7D14_466E_939A_C2A79E4D9094_.wvu.FilterData" localSheetId="0" hidden="1">'додаток 3'!$A$11:$P$191</definedName>
    <definedName name="_xlnm.Print_Titles" localSheetId="0">'додаток 3'!$8:$11</definedName>
    <definedName name="_xlnm.Print_Area" localSheetId="0">'додаток 3'!$A$1:$P$194</definedName>
  </definedNames>
  <calcPr calcId="124519"/>
</workbook>
</file>

<file path=xl/calcChain.xml><?xml version="1.0" encoding="utf-8"?>
<calcChain xmlns="http://schemas.openxmlformats.org/spreadsheetml/2006/main">
  <c r="N162" i="1"/>
  <c r="M132"/>
  <c r="M162"/>
  <c r="N161"/>
  <c r="M161"/>
  <c r="I161" s="1"/>
  <c r="E76"/>
  <c r="E74"/>
  <c r="E88"/>
  <c r="E89"/>
  <c r="O190"/>
  <c r="N190"/>
  <c r="M190"/>
  <c r="L190"/>
  <c r="K190"/>
  <c r="J190"/>
  <c r="I190" s="1"/>
  <c r="H190"/>
  <c r="G190"/>
  <c r="F190"/>
  <c r="E190"/>
  <c r="D190" s="1"/>
  <c r="P190" s="1"/>
  <c r="O189"/>
  <c r="N189"/>
  <c r="M189"/>
  <c r="L189"/>
  <c r="K189"/>
  <c r="J189"/>
  <c r="I189" s="1"/>
  <c r="H189"/>
  <c r="G189"/>
  <c r="F189"/>
  <c r="E189"/>
  <c r="D189"/>
  <c r="O188"/>
  <c r="N188"/>
  <c r="M188"/>
  <c r="L188"/>
  <c r="K188"/>
  <c r="J188"/>
  <c r="I188" s="1"/>
  <c r="H188"/>
  <c r="G188"/>
  <c r="F188"/>
  <c r="E188"/>
  <c r="D188"/>
  <c r="O187"/>
  <c r="O186"/>
  <c r="N186"/>
  <c r="M186"/>
  <c r="L186"/>
  <c r="K186"/>
  <c r="J186"/>
  <c r="I186" s="1"/>
  <c r="H186"/>
  <c r="G186"/>
  <c r="F186"/>
  <c r="E186"/>
  <c r="D186"/>
  <c r="O185"/>
  <c r="N185"/>
  <c r="M185"/>
  <c r="L185"/>
  <c r="K185"/>
  <c r="J185"/>
  <c r="I185"/>
  <c r="H185"/>
  <c r="G185"/>
  <c r="F185"/>
  <c r="E185"/>
  <c r="D185" s="1"/>
  <c r="P185" s="1"/>
  <c r="O184"/>
  <c r="N184"/>
  <c r="M184"/>
  <c r="L184"/>
  <c r="K184"/>
  <c r="J184"/>
  <c r="I184" s="1"/>
  <c r="H184"/>
  <c r="G184"/>
  <c r="F184"/>
  <c r="E184"/>
  <c r="O183"/>
  <c r="N183"/>
  <c r="M183"/>
  <c r="L183"/>
  <c r="L182"/>
  <c r="L181" s="1"/>
  <c r="K183"/>
  <c r="J183"/>
  <c r="H183"/>
  <c r="H182" s="1"/>
  <c r="H181" s="1"/>
  <c r="G183"/>
  <c r="F183"/>
  <c r="E183"/>
  <c r="N182"/>
  <c r="N181" s="1"/>
  <c r="J182"/>
  <c r="J181" s="1"/>
  <c r="F182"/>
  <c r="F181" s="1"/>
  <c r="O180"/>
  <c r="N180"/>
  <c r="M180"/>
  <c r="L180"/>
  <c r="K180"/>
  <c r="J180"/>
  <c r="I180"/>
  <c r="H180"/>
  <c r="G180"/>
  <c r="F180"/>
  <c r="E180"/>
  <c r="D180" s="1"/>
  <c r="P180" s="1"/>
  <c r="O179"/>
  <c r="N179"/>
  <c r="M179"/>
  <c r="L179"/>
  <c r="K179"/>
  <c r="J179"/>
  <c r="I179" s="1"/>
  <c r="H179"/>
  <c r="G179"/>
  <c r="F179"/>
  <c r="E179"/>
  <c r="D179"/>
  <c r="P179" s="1"/>
  <c r="O178"/>
  <c r="N178"/>
  <c r="N177"/>
  <c r="N176" s="1"/>
  <c r="M178"/>
  <c r="M177" s="1"/>
  <c r="M176" s="1"/>
  <c r="L178"/>
  <c r="L177"/>
  <c r="L176" s="1"/>
  <c r="K178"/>
  <c r="J178"/>
  <c r="I178"/>
  <c r="I177" s="1"/>
  <c r="I176" s="1"/>
  <c r="H178"/>
  <c r="G178"/>
  <c r="F178"/>
  <c r="E178"/>
  <c r="D178" s="1"/>
  <c r="O177"/>
  <c r="O176" s="1"/>
  <c r="K177"/>
  <c r="K176" s="1"/>
  <c r="H177"/>
  <c r="G177"/>
  <c r="F177"/>
  <c r="E177"/>
  <c r="H176"/>
  <c r="G176"/>
  <c r="F176"/>
  <c r="E176"/>
  <c r="O175"/>
  <c r="N175"/>
  <c r="M175"/>
  <c r="L175"/>
  <c r="K175"/>
  <c r="J175"/>
  <c r="I175"/>
  <c r="H175"/>
  <c r="G175"/>
  <c r="F175"/>
  <c r="E175"/>
  <c r="O174"/>
  <c r="N174"/>
  <c r="M174"/>
  <c r="L174"/>
  <c r="K174"/>
  <c r="J174"/>
  <c r="H174"/>
  <c r="G174"/>
  <c r="F174"/>
  <c r="E174"/>
  <c r="D174" s="1"/>
  <c r="O173"/>
  <c r="N173"/>
  <c r="M173"/>
  <c r="M171" s="1"/>
  <c r="M167" s="1"/>
  <c r="M166" s="1"/>
  <c r="L173"/>
  <c r="K173"/>
  <c r="J173"/>
  <c r="I173"/>
  <c r="H173"/>
  <c r="G173"/>
  <c r="F173"/>
  <c r="E173"/>
  <c r="O172"/>
  <c r="O171" s="1"/>
  <c r="O167" s="1"/>
  <c r="O166" s="1"/>
  <c r="N172"/>
  <c r="M172"/>
  <c r="L172"/>
  <c r="K172"/>
  <c r="K171"/>
  <c r="J172"/>
  <c r="H172"/>
  <c r="H171" s="1"/>
  <c r="H167" s="1"/>
  <c r="H166" s="1"/>
  <c r="G172"/>
  <c r="G171" s="1"/>
  <c r="F172"/>
  <c r="F171"/>
  <c r="E172"/>
  <c r="D172"/>
  <c r="E171"/>
  <c r="O170"/>
  <c r="N170"/>
  <c r="M170"/>
  <c r="L170"/>
  <c r="K170"/>
  <c r="J170"/>
  <c r="H170"/>
  <c r="G170"/>
  <c r="F170"/>
  <c r="E170"/>
  <c r="D170" s="1"/>
  <c r="O169"/>
  <c r="N169"/>
  <c r="M169"/>
  <c r="L169"/>
  <c r="K169"/>
  <c r="J169"/>
  <c r="I169"/>
  <c r="H169"/>
  <c r="G169"/>
  <c r="F169"/>
  <c r="E169"/>
  <c r="O168"/>
  <c r="N168"/>
  <c r="M168"/>
  <c r="L168"/>
  <c r="K168"/>
  <c r="K167" s="1"/>
  <c r="K166" s="1"/>
  <c r="J168"/>
  <c r="H168"/>
  <c r="G168"/>
  <c r="G167" s="1"/>
  <c r="G166" s="1"/>
  <c r="F168"/>
  <c r="F167" s="1"/>
  <c r="F166" s="1"/>
  <c r="E168"/>
  <c r="D168" s="1"/>
  <c r="E167"/>
  <c r="E166" s="1"/>
  <c r="O165"/>
  <c r="N165"/>
  <c r="M165"/>
  <c r="L165"/>
  <c r="K165"/>
  <c r="J165"/>
  <c r="I165"/>
  <c r="H165"/>
  <c r="G165"/>
  <c r="F165"/>
  <c r="E165"/>
  <c r="D165" s="1"/>
  <c r="P165" s="1"/>
  <c r="O164"/>
  <c r="N164"/>
  <c r="M164"/>
  <c r="L164"/>
  <c r="K164"/>
  <c r="J164"/>
  <c r="I164" s="1"/>
  <c r="H164"/>
  <c r="G164"/>
  <c r="F164"/>
  <c r="E164"/>
  <c r="D164"/>
  <c r="N163"/>
  <c r="M163"/>
  <c r="L163"/>
  <c r="K163"/>
  <c r="J163"/>
  <c r="I163"/>
  <c r="P163" s="1"/>
  <c r="H163"/>
  <c r="G163"/>
  <c r="F163"/>
  <c r="E163"/>
  <c r="O162"/>
  <c r="L162"/>
  <c r="K162"/>
  <c r="J162"/>
  <c r="I162"/>
  <c r="H162"/>
  <c r="G162"/>
  <c r="F162"/>
  <c r="E162"/>
  <c r="D162" s="1"/>
  <c r="O161"/>
  <c r="L161"/>
  <c r="K161"/>
  <c r="J161"/>
  <c r="H161"/>
  <c r="G161"/>
  <c r="F161"/>
  <c r="E161"/>
  <c r="D161" s="1"/>
  <c r="O160"/>
  <c r="N160"/>
  <c r="M160"/>
  <c r="L160"/>
  <c r="K160"/>
  <c r="J160"/>
  <c r="I160"/>
  <c r="H160"/>
  <c r="G160"/>
  <c r="F160"/>
  <c r="E160"/>
  <c r="D160" s="1"/>
  <c r="P160" s="1"/>
  <c r="O159"/>
  <c r="N159"/>
  <c r="M159"/>
  <c r="L159"/>
  <c r="K159"/>
  <c r="J159"/>
  <c r="I159" s="1"/>
  <c r="H159"/>
  <c r="G159"/>
  <c r="F159"/>
  <c r="E159"/>
  <c r="D159"/>
  <c r="O158"/>
  <c r="N158"/>
  <c r="N157"/>
  <c r="N156" s="1"/>
  <c r="M158"/>
  <c r="L158"/>
  <c r="L157"/>
  <c r="L156" s="1"/>
  <c r="K158"/>
  <c r="J158"/>
  <c r="I158"/>
  <c r="H158"/>
  <c r="H157"/>
  <c r="H156" s="1"/>
  <c r="G158"/>
  <c r="G157" s="1"/>
  <c r="G156" s="1"/>
  <c r="F158"/>
  <c r="F157"/>
  <c r="F156" s="1"/>
  <c r="E158"/>
  <c r="D158" s="1"/>
  <c r="O157"/>
  <c r="O156" s="1"/>
  <c r="K157"/>
  <c r="K156" s="1"/>
  <c r="E157"/>
  <c r="E156" s="1"/>
  <c r="O155"/>
  <c r="N155"/>
  <c r="M155"/>
  <c r="L155"/>
  <c r="K155"/>
  <c r="J155"/>
  <c r="I155"/>
  <c r="H155"/>
  <c r="G155"/>
  <c r="F155"/>
  <c r="E155"/>
  <c r="O154"/>
  <c r="N154"/>
  <c r="M154"/>
  <c r="L154"/>
  <c r="K154"/>
  <c r="J154"/>
  <c r="H154"/>
  <c r="D154"/>
  <c r="G154"/>
  <c r="F154"/>
  <c r="E154"/>
  <c r="O153"/>
  <c r="N153"/>
  <c r="M153"/>
  <c r="L153"/>
  <c r="K153"/>
  <c r="J153"/>
  <c r="I153"/>
  <c r="H153"/>
  <c r="G153"/>
  <c r="F153"/>
  <c r="E153"/>
  <c r="O152"/>
  <c r="N152"/>
  <c r="M152"/>
  <c r="L152"/>
  <c r="K152"/>
  <c r="J152"/>
  <c r="H152"/>
  <c r="G152"/>
  <c r="F152"/>
  <c r="E152"/>
  <c r="D152" s="1"/>
  <c r="O151"/>
  <c r="N151"/>
  <c r="M151"/>
  <c r="L151"/>
  <c r="K151"/>
  <c r="J151"/>
  <c r="I151"/>
  <c r="H151"/>
  <c r="G151"/>
  <c r="F151"/>
  <c r="E151"/>
  <c r="O150"/>
  <c r="N150"/>
  <c r="M150"/>
  <c r="L150"/>
  <c r="K150"/>
  <c r="J150"/>
  <c r="H150"/>
  <c r="G150"/>
  <c r="F150"/>
  <c r="E150"/>
  <c r="D150" s="1"/>
  <c r="O149"/>
  <c r="N149"/>
  <c r="M149"/>
  <c r="L149"/>
  <c r="K149"/>
  <c r="J149"/>
  <c r="I149" s="1"/>
  <c r="H149"/>
  <c r="G149"/>
  <c r="F149"/>
  <c r="E149"/>
  <c r="O148"/>
  <c r="N148"/>
  <c r="M148"/>
  <c r="L148"/>
  <c r="L147" s="1"/>
  <c r="L144" s="1"/>
  <c r="K148"/>
  <c r="J148"/>
  <c r="J147" s="1"/>
  <c r="H148"/>
  <c r="H147"/>
  <c r="G148"/>
  <c r="F148"/>
  <c r="F147" s="1"/>
  <c r="F144" s="1"/>
  <c r="F143" s="1"/>
  <c r="E148"/>
  <c r="N147"/>
  <c r="O146"/>
  <c r="N146"/>
  <c r="M146"/>
  <c r="L146"/>
  <c r="K146"/>
  <c r="J146"/>
  <c r="I146"/>
  <c r="H146"/>
  <c r="G146"/>
  <c r="F146"/>
  <c r="E146"/>
  <c r="O145"/>
  <c r="N145"/>
  <c r="M145"/>
  <c r="L145"/>
  <c r="K145"/>
  <c r="J145"/>
  <c r="H145"/>
  <c r="G145"/>
  <c r="F145"/>
  <c r="E145"/>
  <c r="D145" s="1"/>
  <c r="O142"/>
  <c r="N142"/>
  <c r="M142"/>
  <c r="L142"/>
  <c r="K142"/>
  <c r="J142"/>
  <c r="I142"/>
  <c r="H142"/>
  <c r="G142"/>
  <c r="F142"/>
  <c r="E142"/>
  <c r="O141"/>
  <c r="N141"/>
  <c r="M141"/>
  <c r="L141"/>
  <c r="K141"/>
  <c r="J141"/>
  <c r="H141"/>
  <c r="G141"/>
  <c r="F141"/>
  <c r="E141"/>
  <c r="D141" s="1"/>
  <c r="O140"/>
  <c r="N140"/>
  <c r="M140"/>
  <c r="L140"/>
  <c r="K140"/>
  <c r="J140"/>
  <c r="I140"/>
  <c r="H140"/>
  <c r="G140"/>
  <c r="F140"/>
  <c r="E140"/>
  <c r="O139"/>
  <c r="N139"/>
  <c r="M139"/>
  <c r="L139"/>
  <c r="K139"/>
  <c r="J139"/>
  <c r="H139"/>
  <c r="G139"/>
  <c r="F139"/>
  <c r="E139"/>
  <c r="D139" s="1"/>
  <c r="O138"/>
  <c r="N138"/>
  <c r="M138"/>
  <c r="L138"/>
  <c r="K138"/>
  <c r="J138"/>
  <c r="I138"/>
  <c r="H138"/>
  <c r="G138"/>
  <c r="F138"/>
  <c r="E138"/>
  <c r="O137"/>
  <c r="O136"/>
  <c r="N137"/>
  <c r="N136"/>
  <c r="M137"/>
  <c r="L137"/>
  <c r="L136" s="1"/>
  <c r="K137"/>
  <c r="K136" s="1"/>
  <c r="J137"/>
  <c r="H137"/>
  <c r="H136"/>
  <c r="G137"/>
  <c r="F137"/>
  <c r="F136" s="1"/>
  <c r="E137"/>
  <c r="D137" s="1"/>
  <c r="D136" s="1"/>
  <c r="M136"/>
  <c r="G136"/>
  <c r="L135"/>
  <c r="K135"/>
  <c r="J135"/>
  <c r="I135" s="1"/>
  <c r="H135"/>
  <c r="G135"/>
  <c r="F135"/>
  <c r="E135"/>
  <c r="O134"/>
  <c r="N134"/>
  <c r="M134"/>
  <c r="L134"/>
  <c r="K134"/>
  <c r="J134"/>
  <c r="H134"/>
  <c r="G134"/>
  <c r="F134"/>
  <c r="E134"/>
  <c r="D134"/>
  <c r="O133"/>
  <c r="N133"/>
  <c r="M133"/>
  <c r="L133"/>
  <c r="K133"/>
  <c r="J133"/>
  <c r="I133" s="1"/>
  <c r="H133"/>
  <c r="G133"/>
  <c r="F133"/>
  <c r="E133"/>
  <c r="O132"/>
  <c r="L132"/>
  <c r="K132"/>
  <c r="J132"/>
  <c r="H132"/>
  <c r="G132"/>
  <c r="F132"/>
  <c r="E132"/>
  <c r="D132"/>
  <c r="O131"/>
  <c r="N131"/>
  <c r="M131"/>
  <c r="L131"/>
  <c r="K131"/>
  <c r="J131"/>
  <c r="I131" s="1"/>
  <c r="H131"/>
  <c r="G131"/>
  <c r="F131"/>
  <c r="E131"/>
  <c r="O130"/>
  <c r="N130"/>
  <c r="M130"/>
  <c r="L130"/>
  <c r="K130"/>
  <c r="J130"/>
  <c r="H130"/>
  <c r="G130"/>
  <c r="F130"/>
  <c r="E130"/>
  <c r="D130"/>
  <c r="O129"/>
  <c r="N129"/>
  <c r="M129"/>
  <c r="L129"/>
  <c r="K129"/>
  <c r="J129"/>
  <c r="I129" s="1"/>
  <c r="H129"/>
  <c r="G129"/>
  <c r="F129"/>
  <c r="E129"/>
  <c r="O128"/>
  <c r="N128"/>
  <c r="M128"/>
  <c r="L128"/>
  <c r="K128"/>
  <c r="J128"/>
  <c r="H128"/>
  <c r="G128"/>
  <c r="F128"/>
  <c r="E128"/>
  <c r="D128"/>
  <c r="O127"/>
  <c r="N127"/>
  <c r="N126" s="1"/>
  <c r="M127"/>
  <c r="L127"/>
  <c r="K127"/>
  <c r="J127"/>
  <c r="I127"/>
  <c r="H127"/>
  <c r="G127"/>
  <c r="F127"/>
  <c r="E127"/>
  <c r="O126"/>
  <c r="O125"/>
  <c r="N125"/>
  <c r="M125"/>
  <c r="L125"/>
  <c r="K125"/>
  <c r="J125"/>
  <c r="I125"/>
  <c r="H125"/>
  <c r="G125"/>
  <c r="G124" s="1"/>
  <c r="G123" s="1"/>
  <c r="F125"/>
  <c r="E125"/>
  <c r="D125" s="1"/>
  <c r="O122"/>
  <c r="N122"/>
  <c r="M122"/>
  <c r="L122"/>
  <c r="K122"/>
  <c r="J122"/>
  <c r="I122"/>
  <c r="H122"/>
  <c r="G122"/>
  <c r="F122"/>
  <c r="E122"/>
  <c r="D122" s="1"/>
  <c r="O121"/>
  <c r="N121"/>
  <c r="M121"/>
  <c r="L121"/>
  <c r="K121"/>
  <c r="J121"/>
  <c r="I121"/>
  <c r="H121"/>
  <c r="G121"/>
  <c r="F121"/>
  <c r="E121"/>
  <c r="D121" s="1"/>
  <c r="P121" s="1"/>
  <c r="O120"/>
  <c r="N120"/>
  <c r="M120"/>
  <c r="L120"/>
  <c r="K120"/>
  <c r="J120"/>
  <c r="I120" s="1"/>
  <c r="P120" s="1"/>
  <c r="H120"/>
  <c r="G120"/>
  <c r="F120"/>
  <c r="E120"/>
  <c r="O119"/>
  <c r="N119"/>
  <c r="M119"/>
  <c r="L119"/>
  <c r="K119"/>
  <c r="J119"/>
  <c r="I119" s="1"/>
  <c r="H119"/>
  <c r="G119"/>
  <c r="F119"/>
  <c r="E119"/>
  <c r="D119"/>
  <c r="O118"/>
  <c r="N118"/>
  <c r="M118"/>
  <c r="L118"/>
  <c r="K118"/>
  <c r="J118"/>
  <c r="I118" s="1"/>
  <c r="H118"/>
  <c r="G118"/>
  <c r="F118"/>
  <c r="E118"/>
  <c r="D118"/>
  <c r="P118" s="1"/>
  <c r="O117"/>
  <c r="N117"/>
  <c r="M117"/>
  <c r="L117"/>
  <c r="K117"/>
  <c r="J117"/>
  <c r="I117"/>
  <c r="H117"/>
  <c r="G117"/>
  <c r="F117"/>
  <c r="E117"/>
  <c r="D117" s="1"/>
  <c r="O116"/>
  <c r="N116"/>
  <c r="M116"/>
  <c r="L116"/>
  <c r="K116"/>
  <c r="J116"/>
  <c r="I116"/>
  <c r="H116"/>
  <c r="G116"/>
  <c r="F116"/>
  <c r="E116"/>
  <c r="D116" s="1"/>
  <c r="P116" s="1"/>
  <c r="O115"/>
  <c r="N115"/>
  <c r="M115"/>
  <c r="L115"/>
  <c r="K115"/>
  <c r="J115"/>
  <c r="I115" s="1"/>
  <c r="H115"/>
  <c r="G115"/>
  <c r="F115"/>
  <c r="E115"/>
  <c r="D115"/>
  <c r="O114"/>
  <c r="N114"/>
  <c r="M114"/>
  <c r="L114"/>
  <c r="K114"/>
  <c r="J114"/>
  <c r="I114" s="1"/>
  <c r="H114"/>
  <c r="G114"/>
  <c r="F114"/>
  <c r="E114"/>
  <c r="D114"/>
  <c r="P114" s="1"/>
  <c r="O113"/>
  <c r="N113"/>
  <c r="N109"/>
  <c r="N108" s="1"/>
  <c r="M113"/>
  <c r="L113"/>
  <c r="K113"/>
  <c r="J113"/>
  <c r="I113"/>
  <c r="H113"/>
  <c r="G113"/>
  <c r="F113"/>
  <c r="E113"/>
  <c r="D113" s="1"/>
  <c r="O112"/>
  <c r="N112"/>
  <c r="M112"/>
  <c r="L112"/>
  <c r="L109" s="1"/>
  <c r="L108" s="1"/>
  <c r="K112"/>
  <c r="J112"/>
  <c r="I112"/>
  <c r="H112"/>
  <c r="H109" s="1"/>
  <c r="H108" s="1"/>
  <c r="G112"/>
  <c r="F112"/>
  <c r="F109" s="1"/>
  <c r="F108" s="1"/>
  <c r="E112"/>
  <c r="D112" s="1"/>
  <c r="O111"/>
  <c r="N111"/>
  <c r="M111"/>
  <c r="L111"/>
  <c r="K111"/>
  <c r="J111"/>
  <c r="I111"/>
  <c r="H111"/>
  <c r="G111"/>
  <c r="F111"/>
  <c r="E111"/>
  <c r="D111" s="1"/>
  <c r="O110"/>
  <c r="N110"/>
  <c r="M110"/>
  <c r="L110"/>
  <c r="K110"/>
  <c r="J110"/>
  <c r="I110"/>
  <c r="H110"/>
  <c r="G110"/>
  <c r="F110"/>
  <c r="E110"/>
  <c r="D110" s="1"/>
  <c r="P110" s="1"/>
  <c r="O107"/>
  <c r="N107"/>
  <c r="M107"/>
  <c r="L107"/>
  <c r="K107"/>
  <c r="J107"/>
  <c r="H107"/>
  <c r="G107"/>
  <c r="F107"/>
  <c r="E107"/>
  <c r="D107" s="1"/>
  <c r="O106"/>
  <c r="N106"/>
  <c r="M106"/>
  <c r="L106"/>
  <c r="K106"/>
  <c r="J106"/>
  <c r="I106"/>
  <c r="H106"/>
  <c r="G106"/>
  <c r="F106"/>
  <c r="E106"/>
  <c r="N105"/>
  <c r="M105"/>
  <c r="L105"/>
  <c r="K105"/>
  <c r="J105"/>
  <c r="H105"/>
  <c r="G105"/>
  <c r="F105"/>
  <c r="E105"/>
  <c r="D105"/>
  <c r="P105" s="1"/>
  <c r="N104"/>
  <c r="M104"/>
  <c r="L104"/>
  <c r="K104"/>
  <c r="J104"/>
  <c r="H104"/>
  <c r="G104"/>
  <c r="F104"/>
  <c r="E104"/>
  <c r="D104" s="1"/>
  <c r="P104" s="1"/>
  <c r="O103"/>
  <c r="N103"/>
  <c r="M103"/>
  <c r="L103"/>
  <c r="K103"/>
  <c r="J103"/>
  <c r="I103" s="1"/>
  <c r="H103"/>
  <c r="G103"/>
  <c r="F103"/>
  <c r="E103"/>
  <c r="D103"/>
  <c r="P103" s="1"/>
  <c r="O102"/>
  <c r="N102"/>
  <c r="M102"/>
  <c r="L102"/>
  <c r="K102"/>
  <c r="J102"/>
  <c r="I102"/>
  <c r="H102"/>
  <c r="G102"/>
  <c r="F102"/>
  <c r="E102"/>
  <c r="D102" s="1"/>
  <c r="P102" s="1"/>
  <c r="O101"/>
  <c r="N101"/>
  <c r="N100" s="1"/>
  <c r="M101"/>
  <c r="M100" s="1"/>
  <c r="L101"/>
  <c r="L100" s="1"/>
  <c r="K101"/>
  <c r="J101"/>
  <c r="H101"/>
  <c r="H100" s="1"/>
  <c r="G101"/>
  <c r="G100" s="1"/>
  <c r="F101"/>
  <c r="F100" s="1"/>
  <c r="E101"/>
  <c r="D101" s="1"/>
  <c r="D100" s="1"/>
  <c r="O100"/>
  <c r="K100"/>
  <c r="O99"/>
  <c r="N99"/>
  <c r="M99"/>
  <c r="L99"/>
  <c r="K99"/>
  <c r="J99"/>
  <c r="H99"/>
  <c r="G99"/>
  <c r="F99"/>
  <c r="E99"/>
  <c r="D99"/>
  <c r="P99" s="1"/>
  <c r="O98"/>
  <c r="O97" s="1"/>
  <c r="N98"/>
  <c r="M98"/>
  <c r="M97" s="1"/>
  <c r="L98"/>
  <c r="L97" s="1"/>
  <c r="L86" s="1"/>
  <c r="K98"/>
  <c r="J98"/>
  <c r="H98"/>
  <c r="H97" s="1"/>
  <c r="G98"/>
  <c r="G97" s="1"/>
  <c r="F98"/>
  <c r="F97" s="1"/>
  <c r="E98"/>
  <c r="D98" s="1"/>
  <c r="D97" s="1"/>
  <c r="K97"/>
  <c r="O96"/>
  <c r="O94" s="1"/>
  <c r="N96"/>
  <c r="M96"/>
  <c r="M94"/>
  <c r="L96"/>
  <c r="K96"/>
  <c r="K94" s="1"/>
  <c r="J96"/>
  <c r="H96"/>
  <c r="G96"/>
  <c r="G94" s="1"/>
  <c r="G86" s="1"/>
  <c r="G85" s="1"/>
  <c r="F96"/>
  <c r="F94" s="1"/>
  <c r="E96"/>
  <c r="N94"/>
  <c r="L94"/>
  <c r="J94"/>
  <c r="I94"/>
  <c r="H94"/>
  <c r="D91"/>
  <c r="O90"/>
  <c r="N90"/>
  <c r="M90"/>
  <c r="L90"/>
  <c r="K90"/>
  <c r="J90"/>
  <c r="I90"/>
  <c r="H90"/>
  <c r="G90"/>
  <c r="F90"/>
  <c r="E90"/>
  <c r="O89"/>
  <c r="N89"/>
  <c r="M89"/>
  <c r="L89"/>
  <c r="K89"/>
  <c r="J89"/>
  <c r="H89"/>
  <c r="D89" s="1"/>
  <c r="G89"/>
  <c r="F89"/>
  <c r="O88"/>
  <c r="N88"/>
  <c r="M88"/>
  <c r="L88"/>
  <c r="K88"/>
  <c r="J88"/>
  <c r="I88"/>
  <c r="H88"/>
  <c r="G88"/>
  <c r="F88"/>
  <c r="O87"/>
  <c r="N87"/>
  <c r="M87"/>
  <c r="L87"/>
  <c r="K87"/>
  <c r="K86" s="1"/>
  <c r="K85" s="1"/>
  <c r="J87"/>
  <c r="H87"/>
  <c r="G87"/>
  <c r="F87"/>
  <c r="E87"/>
  <c r="D87" s="1"/>
  <c r="O84"/>
  <c r="N84"/>
  <c r="M84"/>
  <c r="L84"/>
  <c r="K84"/>
  <c r="J84"/>
  <c r="I84" s="1"/>
  <c r="H84"/>
  <c r="G84"/>
  <c r="F84"/>
  <c r="E84"/>
  <c r="D84"/>
  <c r="O83"/>
  <c r="N83"/>
  <c r="M83"/>
  <c r="L83"/>
  <c r="K83"/>
  <c r="J83"/>
  <c r="I83" s="1"/>
  <c r="H83"/>
  <c r="G83"/>
  <c r="F83"/>
  <c r="E83"/>
  <c r="D83"/>
  <c r="P83" s="1"/>
  <c r="O82"/>
  <c r="N82"/>
  <c r="M82"/>
  <c r="L82"/>
  <c r="K82"/>
  <c r="J82"/>
  <c r="I82"/>
  <c r="H82"/>
  <c r="G82"/>
  <c r="F82"/>
  <c r="E82"/>
  <c r="D82" s="1"/>
  <c r="O81"/>
  <c r="N81"/>
  <c r="M81"/>
  <c r="L81"/>
  <c r="K81"/>
  <c r="J81"/>
  <c r="I81"/>
  <c r="H81"/>
  <c r="G81"/>
  <c r="F81"/>
  <c r="E81"/>
  <c r="D81" s="1"/>
  <c r="P81" s="1"/>
  <c r="O80"/>
  <c r="N80"/>
  <c r="M80"/>
  <c r="L80"/>
  <c r="K80"/>
  <c r="J80"/>
  <c r="I80" s="1"/>
  <c r="H80"/>
  <c r="G80"/>
  <c r="F80"/>
  <c r="E80"/>
  <c r="D80"/>
  <c r="O79"/>
  <c r="N79"/>
  <c r="M79"/>
  <c r="L79"/>
  <c r="K79"/>
  <c r="J79"/>
  <c r="I79" s="1"/>
  <c r="H79"/>
  <c r="G79"/>
  <c r="F79"/>
  <c r="E79"/>
  <c r="D79"/>
  <c r="P79" s="1"/>
  <c r="O78"/>
  <c r="N78"/>
  <c r="M78"/>
  <c r="L78"/>
  <c r="K78"/>
  <c r="J78"/>
  <c r="I78"/>
  <c r="H78"/>
  <c r="G78"/>
  <c r="F78"/>
  <c r="E78"/>
  <c r="D78" s="1"/>
  <c r="O77"/>
  <c r="N77"/>
  <c r="M77"/>
  <c r="L77"/>
  <c r="K77"/>
  <c r="J77"/>
  <c r="I77"/>
  <c r="H77"/>
  <c r="G77"/>
  <c r="F77"/>
  <c r="E77"/>
  <c r="D77" s="1"/>
  <c r="P77" s="1"/>
  <c r="O76"/>
  <c r="N76"/>
  <c r="M76"/>
  <c r="L76"/>
  <c r="K76"/>
  <c r="J76"/>
  <c r="I76" s="1"/>
  <c r="H76"/>
  <c r="G76"/>
  <c r="F76"/>
  <c r="D76"/>
  <c r="O75"/>
  <c r="N75"/>
  <c r="M75"/>
  <c r="L75"/>
  <c r="K75"/>
  <c r="J75"/>
  <c r="I75" s="1"/>
  <c r="H75"/>
  <c r="G75"/>
  <c r="F75"/>
  <c r="E75"/>
  <c r="D75"/>
  <c r="P75" s="1"/>
  <c r="O74"/>
  <c r="N74"/>
  <c r="M74"/>
  <c r="L74"/>
  <c r="K74"/>
  <c r="J74"/>
  <c r="I74"/>
  <c r="H74"/>
  <c r="G74"/>
  <c r="F74"/>
  <c r="D74"/>
  <c r="O73"/>
  <c r="O72" s="1"/>
  <c r="O71" s="1"/>
  <c r="N73"/>
  <c r="N72"/>
  <c r="N71" s="1"/>
  <c r="M73"/>
  <c r="M72" s="1"/>
  <c r="M71" s="1"/>
  <c r="L73"/>
  <c r="K73"/>
  <c r="K72" s="1"/>
  <c r="K71" s="1"/>
  <c r="J73"/>
  <c r="I73"/>
  <c r="H73"/>
  <c r="G73"/>
  <c r="G72" s="1"/>
  <c r="G71" s="1"/>
  <c r="F73"/>
  <c r="E73"/>
  <c r="D73" s="1"/>
  <c r="L72"/>
  <c r="L71" s="1"/>
  <c r="H72"/>
  <c r="H71" s="1"/>
  <c r="F72"/>
  <c r="F71" s="1"/>
  <c r="O70"/>
  <c r="N70"/>
  <c r="M70"/>
  <c r="L70"/>
  <c r="K70"/>
  <c r="J70"/>
  <c r="H70"/>
  <c r="G70"/>
  <c r="F70"/>
  <c r="E70"/>
  <c r="D70"/>
  <c r="O69"/>
  <c r="N69"/>
  <c r="M69"/>
  <c r="L69"/>
  <c r="K69"/>
  <c r="J69"/>
  <c r="I69" s="1"/>
  <c r="H69"/>
  <c r="G69"/>
  <c r="F69"/>
  <c r="E69"/>
  <c r="N68"/>
  <c r="M68"/>
  <c r="L68"/>
  <c r="K68"/>
  <c r="J68"/>
  <c r="I68" s="1"/>
  <c r="H68"/>
  <c r="G68"/>
  <c r="F68"/>
  <c r="E68"/>
  <c r="O67"/>
  <c r="O66" s="1"/>
  <c r="N67"/>
  <c r="N66" s="1"/>
  <c r="M67"/>
  <c r="L67"/>
  <c r="L66"/>
  <c r="K67"/>
  <c r="K66"/>
  <c r="J67"/>
  <c r="H67"/>
  <c r="H66" s="1"/>
  <c r="G67"/>
  <c r="G66"/>
  <c r="F67"/>
  <c r="F66"/>
  <c r="E67"/>
  <c r="D67"/>
  <c r="D66" s="1"/>
  <c r="M66"/>
  <c r="E66"/>
  <c r="O65"/>
  <c r="O64" s="1"/>
  <c r="N65"/>
  <c r="N64" s="1"/>
  <c r="M65"/>
  <c r="M64" s="1"/>
  <c r="L65"/>
  <c r="L64"/>
  <c r="K65"/>
  <c r="K64"/>
  <c r="J65"/>
  <c r="H65"/>
  <c r="H64" s="1"/>
  <c r="G65"/>
  <c r="F65"/>
  <c r="F64"/>
  <c r="E65"/>
  <c r="E64"/>
  <c r="G64"/>
  <c r="O63"/>
  <c r="O62"/>
  <c r="N63"/>
  <c r="N62"/>
  <c r="M63"/>
  <c r="L63"/>
  <c r="L62" s="1"/>
  <c r="K63"/>
  <c r="K62" s="1"/>
  <c r="J63"/>
  <c r="H63"/>
  <c r="H62"/>
  <c r="G63"/>
  <c r="G62"/>
  <c r="F63"/>
  <c r="E63"/>
  <c r="D63" s="1"/>
  <c r="D62" s="1"/>
  <c r="M62"/>
  <c r="E62"/>
  <c r="O61"/>
  <c r="N61"/>
  <c r="M61"/>
  <c r="L61"/>
  <c r="K61"/>
  <c r="J61"/>
  <c r="I61" s="1"/>
  <c r="H61"/>
  <c r="G61"/>
  <c r="G59"/>
  <c r="F61"/>
  <c r="E61"/>
  <c r="O60"/>
  <c r="O59"/>
  <c r="N60"/>
  <c r="M60"/>
  <c r="L60"/>
  <c r="K60"/>
  <c r="K59" s="1"/>
  <c r="J60"/>
  <c r="H60"/>
  <c r="H59"/>
  <c r="G60"/>
  <c r="F60"/>
  <c r="F59" s="1"/>
  <c r="E60"/>
  <c r="D60" s="1"/>
  <c r="M59"/>
  <c r="O58"/>
  <c r="N58"/>
  <c r="M58"/>
  <c r="L58"/>
  <c r="K58"/>
  <c r="J58"/>
  <c r="H58"/>
  <c r="G58"/>
  <c r="F58"/>
  <c r="E58"/>
  <c r="D58"/>
  <c r="O57"/>
  <c r="N57"/>
  <c r="M57"/>
  <c r="L57"/>
  <c r="K57"/>
  <c r="J57"/>
  <c r="I57" s="1"/>
  <c r="I55" s="1"/>
  <c r="H57"/>
  <c r="G57"/>
  <c r="F57"/>
  <c r="E57"/>
  <c r="O56"/>
  <c r="N56"/>
  <c r="N55" s="1"/>
  <c r="M56"/>
  <c r="L56"/>
  <c r="L55"/>
  <c r="K56"/>
  <c r="J56"/>
  <c r="J55" s="1"/>
  <c r="H56"/>
  <c r="H55"/>
  <c r="G56"/>
  <c r="G55"/>
  <c r="F56"/>
  <c r="E56"/>
  <c r="F55"/>
  <c r="O54"/>
  <c r="N54"/>
  <c r="M54"/>
  <c r="L54"/>
  <c r="K54"/>
  <c r="J54"/>
  <c r="I54" s="1"/>
  <c r="H54"/>
  <c r="G54"/>
  <c r="F54"/>
  <c r="E54"/>
  <c r="N53"/>
  <c r="M53"/>
  <c r="L53"/>
  <c r="K53"/>
  <c r="J53"/>
  <c r="I53" s="1"/>
  <c r="H53"/>
  <c r="G53"/>
  <c r="G51"/>
  <c r="F53"/>
  <c r="E53"/>
  <c r="O52"/>
  <c r="O51"/>
  <c r="N52"/>
  <c r="M52"/>
  <c r="L52"/>
  <c r="K52"/>
  <c r="K51" s="1"/>
  <c r="J52"/>
  <c r="H52"/>
  <c r="H51"/>
  <c r="H50" s="1"/>
  <c r="G52"/>
  <c r="F52"/>
  <c r="F51" s="1"/>
  <c r="E52"/>
  <c r="D52" s="1"/>
  <c r="M51"/>
  <c r="O48"/>
  <c r="N48"/>
  <c r="M48"/>
  <c r="L48"/>
  <c r="K48"/>
  <c r="J48"/>
  <c r="H48"/>
  <c r="G48"/>
  <c r="F48"/>
  <c r="E48"/>
  <c r="D48"/>
  <c r="O47"/>
  <c r="N47"/>
  <c r="M47"/>
  <c r="L47"/>
  <c r="K47"/>
  <c r="J47"/>
  <c r="I47" s="1"/>
  <c r="H47"/>
  <c r="G47"/>
  <c r="F47"/>
  <c r="E47"/>
  <c r="O46"/>
  <c r="O45" s="1"/>
  <c r="O30" s="1"/>
  <c r="O29" s="1"/>
  <c r="N46"/>
  <c r="N45" s="1"/>
  <c r="M46"/>
  <c r="M45" s="1"/>
  <c r="M30" s="1"/>
  <c r="M29" s="1"/>
  <c r="L46"/>
  <c r="L45"/>
  <c r="K46"/>
  <c r="K45" s="1"/>
  <c r="K30" s="1"/>
  <c r="K29" s="1"/>
  <c r="J46"/>
  <c r="H46"/>
  <c r="H45"/>
  <c r="G46"/>
  <c r="F46"/>
  <c r="F45" s="1"/>
  <c r="F30" s="1"/>
  <c r="F29" s="1"/>
  <c r="E46"/>
  <c r="D46" s="1"/>
  <c r="D45" s="1"/>
  <c r="G45"/>
  <c r="O44"/>
  <c r="N44"/>
  <c r="M44"/>
  <c r="L44"/>
  <c r="K44"/>
  <c r="J44"/>
  <c r="H44"/>
  <c r="G44"/>
  <c r="F44"/>
  <c r="E44"/>
  <c r="D44" s="1"/>
  <c r="O43"/>
  <c r="N43"/>
  <c r="M43"/>
  <c r="L43"/>
  <c r="K43"/>
  <c r="J43"/>
  <c r="I43"/>
  <c r="H43"/>
  <c r="G43"/>
  <c r="F43"/>
  <c r="E43"/>
  <c r="O42"/>
  <c r="N42"/>
  <c r="M42"/>
  <c r="L42"/>
  <c r="K42"/>
  <c r="J42"/>
  <c r="H42"/>
  <c r="G42"/>
  <c r="F42"/>
  <c r="E42"/>
  <c r="D42" s="1"/>
  <c r="O41"/>
  <c r="N41"/>
  <c r="M41"/>
  <c r="L41"/>
  <c r="K41"/>
  <c r="J41"/>
  <c r="I41"/>
  <c r="H41"/>
  <c r="G41"/>
  <c r="F41"/>
  <c r="E41"/>
  <c r="O40"/>
  <c r="N40"/>
  <c r="M40"/>
  <c r="L40"/>
  <c r="K40"/>
  <c r="J40"/>
  <c r="H40"/>
  <c r="G40"/>
  <c r="F40"/>
  <c r="E40"/>
  <c r="D40" s="1"/>
  <c r="O39"/>
  <c r="N39"/>
  <c r="M39"/>
  <c r="L39"/>
  <c r="K39"/>
  <c r="J39"/>
  <c r="I39"/>
  <c r="H39"/>
  <c r="G39"/>
  <c r="F39"/>
  <c r="E39"/>
  <c r="O38"/>
  <c r="N38"/>
  <c r="M38"/>
  <c r="L38"/>
  <c r="K38"/>
  <c r="J38"/>
  <c r="H38"/>
  <c r="G38"/>
  <c r="F38"/>
  <c r="E38"/>
  <c r="D38" s="1"/>
  <c r="N37"/>
  <c r="M37"/>
  <c r="L37"/>
  <c r="K37"/>
  <c r="J37"/>
  <c r="H37"/>
  <c r="G37"/>
  <c r="F37"/>
  <c r="E37"/>
  <c r="D37" s="1"/>
  <c r="O36"/>
  <c r="N36"/>
  <c r="M36"/>
  <c r="L36"/>
  <c r="K36"/>
  <c r="J36"/>
  <c r="I36"/>
  <c r="H36"/>
  <c r="G36"/>
  <c r="F36"/>
  <c r="E36"/>
  <c r="O35"/>
  <c r="N35"/>
  <c r="M35"/>
  <c r="L35"/>
  <c r="K35"/>
  <c r="J35"/>
  <c r="H35"/>
  <c r="G35"/>
  <c r="F35"/>
  <c r="E35"/>
  <c r="D35" s="1"/>
  <c r="O34"/>
  <c r="N34"/>
  <c r="M34"/>
  <c r="L34"/>
  <c r="K34"/>
  <c r="J34"/>
  <c r="I34"/>
  <c r="H34"/>
  <c r="G34"/>
  <c r="F34"/>
  <c r="E34"/>
  <c r="O33"/>
  <c r="N33"/>
  <c r="M33"/>
  <c r="L33"/>
  <c r="K33"/>
  <c r="J33"/>
  <c r="H33"/>
  <c r="G33"/>
  <c r="F33"/>
  <c r="E33"/>
  <c r="D33" s="1"/>
  <c r="O32"/>
  <c r="N32"/>
  <c r="M32"/>
  <c r="L32"/>
  <c r="K32"/>
  <c r="J32"/>
  <c r="I32"/>
  <c r="H32"/>
  <c r="G32"/>
  <c r="F32"/>
  <c r="E32"/>
  <c r="O31"/>
  <c r="N31"/>
  <c r="M31"/>
  <c r="L31"/>
  <c r="L30" s="1"/>
  <c r="L29" s="1"/>
  <c r="K31"/>
  <c r="J31"/>
  <c r="H31"/>
  <c r="H30"/>
  <c r="H29" s="1"/>
  <c r="G31"/>
  <c r="G30" s="1"/>
  <c r="G29" s="1"/>
  <c r="F31"/>
  <c r="E31"/>
  <c r="D31" s="1"/>
  <c r="O28"/>
  <c r="N28"/>
  <c r="M28"/>
  <c r="L28"/>
  <c r="K28"/>
  <c r="J28"/>
  <c r="I28"/>
  <c r="H28"/>
  <c r="G28"/>
  <c r="F28"/>
  <c r="E28"/>
  <c r="D28" s="1"/>
  <c r="O27"/>
  <c r="N27"/>
  <c r="M27"/>
  <c r="L27"/>
  <c r="K27"/>
  <c r="J27"/>
  <c r="I27"/>
  <c r="I26" s="1"/>
  <c r="H27"/>
  <c r="G27"/>
  <c r="F27"/>
  <c r="E27"/>
  <c r="D27"/>
  <c r="N26"/>
  <c r="M26"/>
  <c r="L26"/>
  <c r="K26"/>
  <c r="J26"/>
  <c r="H26"/>
  <c r="G26"/>
  <c r="F26"/>
  <c r="E26"/>
  <c r="O25"/>
  <c r="N25"/>
  <c r="M25"/>
  <c r="L25"/>
  <c r="K25"/>
  <c r="J25"/>
  <c r="I25"/>
  <c r="H25"/>
  <c r="G25"/>
  <c r="F25"/>
  <c r="E25"/>
  <c r="D25" s="1"/>
  <c r="P25" s="1"/>
  <c r="O24"/>
  <c r="N24"/>
  <c r="M24"/>
  <c r="L24"/>
  <c r="K24"/>
  <c r="J24"/>
  <c r="I24" s="1"/>
  <c r="H24"/>
  <c r="G24"/>
  <c r="F24"/>
  <c r="E24"/>
  <c r="D24"/>
  <c r="P24" s="1"/>
  <c r="O23"/>
  <c r="N23"/>
  <c r="M23"/>
  <c r="L23"/>
  <c r="K23"/>
  <c r="J23"/>
  <c r="I23"/>
  <c r="H23"/>
  <c r="G23"/>
  <c r="F23"/>
  <c r="E23"/>
  <c r="D23" s="1"/>
  <c r="P23"/>
  <c r="O22"/>
  <c r="N22"/>
  <c r="M22"/>
  <c r="L22"/>
  <c r="K22"/>
  <c r="J22"/>
  <c r="I22" s="1"/>
  <c r="H22"/>
  <c r="G22"/>
  <c r="F22"/>
  <c r="E22"/>
  <c r="D22"/>
  <c r="O21"/>
  <c r="O20"/>
  <c r="N21"/>
  <c r="N20"/>
  <c r="M21"/>
  <c r="M20"/>
  <c r="L21"/>
  <c r="K21"/>
  <c r="K20" s="1"/>
  <c r="J21"/>
  <c r="H21"/>
  <c r="G21"/>
  <c r="G20" s="1"/>
  <c r="F21"/>
  <c r="F20" s="1"/>
  <c r="E21"/>
  <c r="D21" s="1"/>
  <c r="L20"/>
  <c r="H20"/>
  <c r="O19"/>
  <c r="N19"/>
  <c r="M19"/>
  <c r="L19"/>
  <c r="K19"/>
  <c r="J19"/>
  <c r="I19"/>
  <c r="H19"/>
  <c r="G19"/>
  <c r="F19"/>
  <c r="E19"/>
  <c r="D19" s="1"/>
  <c r="P19"/>
  <c r="O18"/>
  <c r="N18"/>
  <c r="M18"/>
  <c r="L18"/>
  <c r="K18"/>
  <c r="J18"/>
  <c r="I18" s="1"/>
  <c r="H18"/>
  <c r="G18"/>
  <c r="F18"/>
  <c r="E18"/>
  <c r="D18"/>
  <c r="O17"/>
  <c r="N17"/>
  <c r="M17"/>
  <c r="L17"/>
  <c r="K17"/>
  <c r="J17"/>
  <c r="I17" s="1"/>
  <c r="H17"/>
  <c r="G17"/>
  <c r="F17"/>
  <c r="E17"/>
  <c r="D17"/>
  <c r="P17" s="1"/>
  <c r="N16"/>
  <c r="N15" s="1"/>
  <c r="M16"/>
  <c r="M15"/>
  <c r="L16"/>
  <c r="K16"/>
  <c r="K15" s="1"/>
  <c r="J16"/>
  <c r="H16"/>
  <c r="H15" s="1"/>
  <c r="G16"/>
  <c r="G15"/>
  <c r="F16"/>
  <c r="E16"/>
  <c r="N13"/>
  <c r="N12" s="1"/>
  <c r="L15"/>
  <c r="F15"/>
  <c r="O14"/>
  <c r="O13"/>
  <c r="O12" s="1"/>
  <c r="N14"/>
  <c r="M14"/>
  <c r="L14"/>
  <c r="L13" s="1"/>
  <c r="L12" s="1"/>
  <c r="K14"/>
  <c r="J14"/>
  <c r="I14" s="1"/>
  <c r="H14"/>
  <c r="G14"/>
  <c r="F14"/>
  <c r="F13"/>
  <c r="F12" s="1"/>
  <c r="E14"/>
  <c r="D14" s="1"/>
  <c r="D157"/>
  <c r="D156" s="1"/>
  <c r="D177"/>
  <c r="D176" s="1"/>
  <c r="P27"/>
  <c r="P26" s="1"/>
  <c r="D26"/>
  <c r="H49"/>
  <c r="K109"/>
  <c r="K108"/>
  <c r="O109"/>
  <c r="O108"/>
  <c r="O124"/>
  <c r="O123"/>
  <c r="H126"/>
  <c r="H13"/>
  <c r="H12" s="1"/>
  <c r="I31"/>
  <c r="N30"/>
  <c r="N29" s="1"/>
  <c r="D32"/>
  <c r="P32" s="1"/>
  <c r="I33"/>
  <c r="D34"/>
  <c r="P34"/>
  <c r="I35"/>
  <c r="D36"/>
  <c r="P36" s="1"/>
  <c r="I37"/>
  <c r="I38"/>
  <c r="D39"/>
  <c r="P39" s="1"/>
  <c r="I40"/>
  <c r="D41"/>
  <c r="P41"/>
  <c r="I42"/>
  <c r="D43"/>
  <c r="P43" s="1"/>
  <c r="I44"/>
  <c r="I46"/>
  <c r="I45"/>
  <c r="D47"/>
  <c r="P47"/>
  <c r="I48"/>
  <c r="I52"/>
  <c r="I51" s="1"/>
  <c r="L51"/>
  <c r="N51"/>
  <c r="D53"/>
  <c r="P53" s="1"/>
  <c r="D54"/>
  <c r="P54" s="1"/>
  <c r="D56"/>
  <c r="D57"/>
  <c r="P57"/>
  <c r="K55"/>
  <c r="M55"/>
  <c r="O55"/>
  <c r="O50"/>
  <c r="O49" s="1"/>
  <c r="I58"/>
  <c r="I60"/>
  <c r="L59"/>
  <c r="N59"/>
  <c r="D61"/>
  <c r="P61" s="1"/>
  <c r="I63"/>
  <c r="I65"/>
  <c r="I64"/>
  <c r="I67"/>
  <c r="D68"/>
  <c r="P68" s="1"/>
  <c r="D69"/>
  <c r="P69" s="1"/>
  <c r="I70"/>
  <c r="J72"/>
  <c r="J71"/>
  <c r="L85"/>
  <c r="D88"/>
  <c r="P88" s="1"/>
  <c r="I89"/>
  <c r="D106"/>
  <c r="P106" s="1"/>
  <c r="I107"/>
  <c r="J109"/>
  <c r="J108"/>
  <c r="D127"/>
  <c r="M126"/>
  <c r="I128"/>
  <c r="I126"/>
  <c r="D129"/>
  <c r="P129"/>
  <c r="I130"/>
  <c r="D131"/>
  <c r="P131" s="1"/>
  <c r="I132"/>
  <c r="D133"/>
  <c r="P133"/>
  <c r="I134"/>
  <c r="D135"/>
  <c r="P135" s="1"/>
  <c r="I137"/>
  <c r="I136" s="1"/>
  <c r="L124"/>
  <c r="L123" s="1"/>
  <c r="N124"/>
  <c r="N123" s="1"/>
  <c r="D138"/>
  <c r="P138" s="1"/>
  <c r="I139"/>
  <c r="D140"/>
  <c r="P140"/>
  <c r="I141"/>
  <c r="D142"/>
  <c r="P142" s="1"/>
  <c r="I145"/>
  <c r="L143"/>
  <c r="N144"/>
  <c r="N143" s="1"/>
  <c r="D146"/>
  <c r="P146" s="1"/>
  <c r="I148"/>
  <c r="D149"/>
  <c r="G147"/>
  <c r="G144" s="1"/>
  <c r="G143" s="1"/>
  <c r="K147"/>
  <c r="K144"/>
  <c r="K143" s="1"/>
  <c r="M147"/>
  <c r="M144" s="1"/>
  <c r="M143" s="1"/>
  <c r="O147"/>
  <c r="O144"/>
  <c r="O143" s="1"/>
  <c r="I150"/>
  <c r="D151"/>
  <c r="P151"/>
  <c r="I152"/>
  <c r="D153"/>
  <c r="P153" s="1"/>
  <c r="I154"/>
  <c r="P154" s="1"/>
  <c r="D155"/>
  <c r="P155" s="1"/>
  <c r="I168"/>
  <c r="D169"/>
  <c r="P169"/>
  <c r="I170"/>
  <c r="I172"/>
  <c r="I171" s="1"/>
  <c r="L171"/>
  <c r="L167" s="1"/>
  <c r="L166" s="1"/>
  <c r="N171"/>
  <c r="N167"/>
  <c r="N166" s="1"/>
  <c r="D173"/>
  <c r="P173" s="1"/>
  <c r="I174"/>
  <c r="D175"/>
  <c r="P175"/>
  <c r="I183"/>
  <c r="D184"/>
  <c r="G182"/>
  <c r="G181"/>
  <c r="K182"/>
  <c r="K181"/>
  <c r="M182"/>
  <c r="M181"/>
  <c r="O182"/>
  <c r="O181"/>
  <c r="G13"/>
  <c r="G12"/>
  <c r="K13"/>
  <c r="K12"/>
  <c r="M13"/>
  <c r="M12"/>
  <c r="D65"/>
  <c r="D64"/>
  <c r="P107"/>
  <c r="G109"/>
  <c r="G108" s="1"/>
  <c r="M109"/>
  <c r="M108" s="1"/>
  <c r="K124"/>
  <c r="K123" s="1"/>
  <c r="F124"/>
  <c r="F123" s="1"/>
  <c r="H144"/>
  <c r="H143" s="1"/>
  <c r="P150"/>
  <c r="P152"/>
  <c r="P56"/>
  <c r="P55" s="1"/>
  <c r="D55"/>
  <c r="D20"/>
  <c r="P73"/>
  <c r="D72"/>
  <c r="D71" s="1"/>
  <c r="D30"/>
  <c r="D29"/>
  <c r="P33"/>
  <c r="P35"/>
  <c r="P37"/>
  <c r="P38"/>
  <c r="P40"/>
  <c r="P42"/>
  <c r="P44"/>
  <c r="P48"/>
  <c r="G50"/>
  <c r="G49"/>
  <c r="G191" s="1"/>
  <c r="M50"/>
  <c r="M49" s="1"/>
  <c r="D51"/>
  <c r="P58"/>
  <c r="D59"/>
  <c r="P63"/>
  <c r="P62" s="1"/>
  <c r="P70"/>
  <c r="P91"/>
  <c r="P90"/>
  <c r="D90"/>
  <c r="D96"/>
  <c r="E94"/>
  <c r="I98"/>
  <c r="I97" s="1"/>
  <c r="I86" s="1"/>
  <c r="I85" s="1"/>
  <c r="J97"/>
  <c r="P127"/>
  <c r="D126"/>
  <c r="I147"/>
  <c r="I144"/>
  <c r="I143" s="1"/>
  <c r="P148"/>
  <c r="P149"/>
  <c r="D147"/>
  <c r="I182"/>
  <c r="I181"/>
  <c r="P183"/>
  <c r="P184"/>
  <c r="D182"/>
  <c r="D181"/>
  <c r="P31"/>
  <c r="P46"/>
  <c r="P45" s="1"/>
  <c r="P30" s="1"/>
  <c r="P29" s="1"/>
  <c r="P52"/>
  <c r="P51" s="1"/>
  <c r="P60"/>
  <c r="P59" s="1"/>
  <c r="P65"/>
  <c r="P64" s="1"/>
  <c r="P67"/>
  <c r="P66" s="1"/>
  <c r="N97"/>
  <c r="N86" s="1"/>
  <c r="N85" s="1"/>
  <c r="P111"/>
  <c r="P113"/>
  <c r="P115"/>
  <c r="P117"/>
  <c r="P119"/>
  <c r="P122"/>
  <c r="I87"/>
  <c r="P87"/>
  <c r="I101"/>
  <c r="I100"/>
  <c r="J100"/>
  <c r="J86"/>
  <c r="J85" s="1"/>
  <c r="P112"/>
  <c r="D109"/>
  <c r="D108"/>
  <c r="P125"/>
  <c r="D124"/>
  <c r="D123" s="1"/>
  <c r="E20"/>
  <c r="J45"/>
  <c r="J30"/>
  <c r="J29" s="1"/>
  <c r="J51"/>
  <c r="E55"/>
  <c r="J59"/>
  <c r="I59" s="1"/>
  <c r="I50" s="1"/>
  <c r="I49" s="1"/>
  <c r="J62"/>
  <c r="I62" s="1"/>
  <c r="J64"/>
  <c r="J66"/>
  <c r="I66"/>
  <c r="E72"/>
  <c r="E71" s="1"/>
  <c r="P101"/>
  <c r="P100"/>
  <c r="I109"/>
  <c r="I108"/>
  <c r="M124"/>
  <c r="M123"/>
  <c r="P128"/>
  <c r="P130"/>
  <c r="P132"/>
  <c r="P134"/>
  <c r="P136"/>
  <c r="H124"/>
  <c r="H123" s="1"/>
  <c r="P139"/>
  <c r="P141"/>
  <c r="D144"/>
  <c r="D143"/>
  <c r="P170"/>
  <c r="P174"/>
  <c r="P189"/>
  <c r="P137"/>
  <c r="P145"/>
  <c r="P144" s="1"/>
  <c r="P143" s="1"/>
  <c r="P158"/>
  <c r="P168"/>
  <c r="P172"/>
  <c r="P171" s="1"/>
  <c r="P167" s="1"/>
  <c r="P166" s="1"/>
  <c r="P178"/>
  <c r="P177" s="1"/>
  <c r="P176" s="1"/>
  <c r="E109"/>
  <c r="E108"/>
  <c r="J136"/>
  <c r="J124"/>
  <c r="J123" s="1"/>
  <c r="J144"/>
  <c r="J143" s="1"/>
  <c r="E147"/>
  <c r="E144" s="1"/>
  <c r="E143" s="1"/>
  <c r="J157"/>
  <c r="J156"/>
  <c r="J171"/>
  <c r="J167"/>
  <c r="J166" s="1"/>
  <c r="J177"/>
  <c r="J176" s="1"/>
  <c r="E182"/>
  <c r="E181" s="1"/>
  <c r="L50"/>
  <c r="L49" s="1"/>
  <c r="I30"/>
  <c r="I29"/>
  <c r="P109"/>
  <c r="P108"/>
  <c r="P147"/>
  <c r="N50"/>
  <c r="N49" s="1"/>
  <c r="N191" s="1"/>
  <c r="D94"/>
  <c r="D86" s="1"/>
  <c r="D85" s="1"/>
  <c r="P96"/>
  <c r="P94"/>
  <c r="P126"/>
  <c r="J50"/>
  <c r="J49" s="1"/>
  <c r="P124"/>
  <c r="P123" s="1"/>
  <c r="D50"/>
  <c r="D49" s="1"/>
  <c r="P14"/>
  <c r="D16"/>
  <c r="E15"/>
  <c r="E13" s="1"/>
  <c r="E12" s="1"/>
  <c r="P18"/>
  <c r="P22"/>
  <c r="P28"/>
  <c r="F50"/>
  <c r="F49" s="1"/>
  <c r="P74"/>
  <c r="P76"/>
  <c r="P78"/>
  <c r="P80"/>
  <c r="P82"/>
  <c r="P84"/>
  <c r="P89"/>
  <c r="P162"/>
  <c r="P164"/>
  <c r="I21"/>
  <c r="I20" s="1"/>
  <c r="J20"/>
  <c r="K50"/>
  <c r="K49"/>
  <c r="K191" s="1"/>
  <c r="E45"/>
  <c r="E30" s="1"/>
  <c r="E29" s="1"/>
  <c r="E136"/>
  <c r="E124"/>
  <c r="E123" s="1"/>
  <c r="D15"/>
  <c r="D13"/>
  <c r="D12"/>
  <c r="I157" l="1"/>
  <c r="I156" s="1"/>
  <c r="P161"/>
  <c r="M157"/>
  <c r="M156" s="1"/>
  <c r="P72"/>
  <c r="P71" s="1"/>
  <c r="I167"/>
  <c r="I166" s="1"/>
  <c r="P50"/>
  <c r="P49" s="1"/>
  <c r="L191"/>
  <c r="I16"/>
  <c r="P16" s="1"/>
  <c r="J15"/>
  <c r="P21"/>
  <c r="P20" s="1"/>
  <c r="P98"/>
  <c r="P97" s="1"/>
  <c r="P86" s="1"/>
  <c r="P85" s="1"/>
  <c r="D171"/>
  <c r="D167" s="1"/>
  <c r="D166" s="1"/>
  <c r="D191" s="1"/>
  <c r="I124"/>
  <c r="I123" s="1"/>
  <c r="I72"/>
  <c r="I71" s="1"/>
  <c r="F86"/>
  <c r="F85" s="1"/>
  <c r="F191" s="1"/>
  <c r="H86"/>
  <c r="H85" s="1"/>
  <c r="H191" s="1"/>
  <c r="M86"/>
  <c r="M85" s="1"/>
  <c r="M191" s="1"/>
  <c r="O86"/>
  <c r="O85" s="1"/>
  <c r="O191" s="1"/>
  <c r="P159"/>
  <c r="P157" s="1"/>
  <c r="P156" s="1"/>
  <c r="P186"/>
  <c r="P182" s="1"/>
  <c r="P181" s="1"/>
  <c r="P188"/>
  <c r="E51"/>
  <c r="E50" s="1"/>
  <c r="E49" s="1"/>
  <c r="E59"/>
  <c r="E97"/>
  <c r="E86" s="1"/>
  <c r="E85" s="1"/>
  <c r="E100"/>
  <c r="E191" l="1"/>
  <c r="J13"/>
  <c r="J12" s="1"/>
  <c r="J191" s="1"/>
  <c r="I15"/>
  <c r="P15" l="1"/>
  <c r="P13" s="1"/>
  <c r="P12" s="1"/>
  <c r="P191" s="1"/>
  <c r="I13"/>
  <c r="I12" s="1"/>
  <c r="I191" s="1"/>
</calcChain>
</file>

<file path=xl/sharedStrings.xml><?xml version="1.0" encoding="utf-8"?>
<sst xmlns="http://schemas.openxmlformats.org/spreadsheetml/2006/main" count="491" uniqueCount="346">
  <si>
    <t>Додаток  № 3</t>
  </si>
  <si>
    <t>до рішення міської ради</t>
  </si>
  <si>
    <t>від ______________ № ________</t>
  </si>
  <si>
    <t>РОЗПОДІЛ</t>
  </si>
  <si>
    <t>видатків міського бюджету на 2017 рік</t>
  </si>
  <si>
    <t>гривень</t>
  </si>
  <si>
    <t>Код програмної класифікації видатків та кредитування місцевих бюджетів</t>
  </si>
  <si>
    <t>Код ФКВКБ</t>
  </si>
  <si>
    <t>Найменування головного розпорядника, відповідального виконавця, бюджетної програми або напряму видатків згідно з типовою відомчою класифікацією/ ТПКВКМБ</t>
  </si>
  <si>
    <t>Загальний фонд</t>
  </si>
  <si>
    <t>Спеціальний фонд</t>
  </si>
  <si>
    <t>РАЗОМ</t>
  </si>
  <si>
    <t>Всього</t>
  </si>
  <si>
    <t xml:space="preserve">видатки споживання </t>
  </si>
  <si>
    <t>з них:</t>
  </si>
  <si>
    <t>видатки розвитку</t>
  </si>
  <si>
    <t>з них</t>
  </si>
  <si>
    <t xml:space="preserve">з них </t>
  </si>
  <si>
    <t xml:space="preserve"> оплата праці            </t>
  </si>
  <si>
    <t xml:space="preserve">комунальні послуги та  енергоносії  </t>
  </si>
  <si>
    <t xml:space="preserve"> оплата праці </t>
  </si>
  <si>
    <t xml:space="preserve"> комунальні послуги  та  енергоносії </t>
  </si>
  <si>
    <t xml:space="preserve"> бюджет розвитку</t>
  </si>
  <si>
    <t>Передача із ЗФ до СФ</t>
  </si>
  <si>
    <t>0300000</t>
  </si>
  <si>
    <t>Виконавчий комітет Житомирської міської ради</t>
  </si>
  <si>
    <t>0310000</t>
  </si>
  <si>
    <t>0310170</t>
  </si>
  <si>
    <t>0111</t>
  </si>
  <si>
    <t xml:space="preserve">Організаційне, інформаційно - 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</si>
  <si>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0313030</t>
  </si>
  <si>
    <t>Надання пільг з оплатии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</si>
  <si>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0313037</t>
  </si>
  <si>
    <t>3037</t>
  </si>
  <si>
    <t>Компенсаційні виплати за пільговий проїзд окремих категорій громадян на залізничному транспорті</t>
  </si>
  <si>
    <t>0316310</t>
  </si>
  <si>
    <t>0490</t>
  </si>
  <si>
    <t>Реалізація заходів щодо інвестиційного розвитку території</t>
  </si>
  <si>
    <t>0316640</t>
  </si>
  <si>
    <t>0455</t>
  </si>
  <si>
    <t>Інші заходи у сфері електротранспорту</t>
  </si>
  <si>
    <t>0316650</t>
  </si>
  <si>
    <t>0456</t>
  </si>
  <si>
    <t>Утримання та розвиток інфраструктури доріг</t>
  </si>
  <si>
    <t>0317210</t>
  </si>
  <si>
    <t>Підтримка засобів масової  інформації</t>
  </si>
  <si>
    <t>0317212</t>
  </si>
  <si>
    <t>0830</t>
  </si>
  <si>
    <t>Підтримка періодичних видань (газет та журналів)</t>
  </si>
  <si>
    <t>0317410</t>
  </si>
  <si>
    <t>0470</t>
  </si>
  <si>
    <t>Заходи з енергозбереження</t>
  </si>
  <si>
    <t>0317450</t>
  </si>
  <si>
    <t>0411</t>
  </si>
  <si>
    <t>Сприяння розвитку малого та середнього підприємництва</t>
  </si>
  <si>
    <t>0317470</t>
  </si>
  <si>
    <t>Внески до статутного капіталу суб"єктів господарювання</t>
  </si>
  <si>
    <t>0317810</t>
  </si>
  <si>
    <t>0320</t>
  </si>
  <si>
    <t>Видатки на запобігання та ліквідацію надзвичайних ситуацій та наслідків стихійного лиха</t>
  </si>
  <si>
    <t>0318100</t>
  </si>
  <si>
    <t>Надання та повернення пільгового довгострокового кредиту на будівництво (реконструкцію) та придбання житла</t>
  </si>
  <si>
    <t>0318108</t>
  </si>
  <si>
    <t>1060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</si>
  <si>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</si>
  <si>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0318600</t>
  </si>
  <si>
    <t>0133</t>
  </si>
  <si>
    <t>Інші видатки</t>
  </si>
  <si>
    <t>1000000</t>
  </si>
  <si>
    <t>Управління освіти Житомирської  міської ради</t>
  </si>
  <si>
    <t>Управління освіти Житомирської міської ради</t>
  </si>
  <si>
    <t>1010180</t>
  </si>
  <si>
    <t>Керівництво і управління у  відповідній сфері у містах, селищах, селах</t>
  </si>
  <si>
    <t>1011010</t>
  </si>
  <si>
    <t>0910</t>
  </si>
  <si>
    <t>Дошкільна освіта</t>
  </si>
  <si>
    <t>1011020</t>
  </si>
  <si>
    <t>0921</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</si>
  <si>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гімназіями,колегіумами</t>
  </si>
  <si>
    <t>в т.ч. субвенція з державного бюджету</t>
  </si>
  <si>
    <t>1011030</t>
  </si>
  <si>
    <t>Надання загальної середньої освіти вечірніми (змінними) школами</t>
  </si>
  <si>
    <t>1011090</t>
  </si>
  <si>
    <t>0960</t>
  </si>
  <si>
    <t>Надання позашкільної освіти позашкільними закладами освіти, заходи із позашкільної роботи з дітьми</t>
  </si>
  <si>
    <t>1011100</t>
  </si>
  <si>
    <t>0930</t>
  </si>
  <si>
    <t>Підготовка робітничих кадрів  професійно-технічними закладами та іншими закладами  освіти</t>
  </si>
  <si>
    <t>1011170</t>
  </si>
  <si>
    <t>0990</t>
  </si>
  <si>
    <t>Методичне забезпечення діяльності навчальних закладів та інші заходи в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</si>
  <si>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</si>
  <si>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</si>
  <si>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</si>
  <si>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</si>
  <si>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</si>
  <si>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</si>
  <si>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</si>
  <si>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</si>
  <si>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1015030</t>
  </si>
  <si>
    <t>Розвиток дитячо-юнацького та резервного спорту</t>
  </si>
  <si>
    <t>1015031</t>
  </si>
  <si>
    <t>0810</t>
  </si>
  <si>
    <t>Утримання та навчально-тренувальна робота комунальних дитячо-юнацьких спортивних шкiл</t>
  </si>
  <si>
    <t>1016310</t>
  </si>
  <si>
    <t>1018600</t>
  </si>
  <si>
    <t>1100000</t>
  </si>
  <si>
    <r>
      <t>Управління у справах сім</t>
    </r>
    <r>
      <rPr>
        <b/>
        <sz val="18"/>
        <rFont val="Arial Cyr"/>
        <charset val="204"/>
      </rPr>
      <t>’</t>
    </r>
    <r>
      <rPr>
        <b/>
        <sz val="18"/>
        <rFont val="Times New Roman"/>
        <family val="1"/>
        <charset val="204"/>
      </rPr>
      <t>ї,  молоді та спорту Житомирської міської ради</t>
    </r>
  </si>
  <si>
    <t>1110000</t>
  </si>
  <si>
    <r>
      <t>Управління у справах сім</t>
    </r>
    <r>
      <rPr>
        <b/>
        <i/>
        <sz val="18"/>
        <rFont val="Arial Cyr"/>
        <charset val="204"/>
      </rPr>
      <t>’</t>
    </r>
    <r>
      <rPr>
        <b/>
        <i/>
        <sz val="18"/>
        <rFont val="Times New Roman"/>
        <family val="1"/>
        <charset val="204"/>
      </rPr>
      <t>ї,  молоді та спорту Житомирської міської ради</t>
    </r>
  </si>
  <si>
    <t>1113130</t>
  </si>
  <si>
    <t>Здійснення соцільної роботи з вразливими категоріями населення</t>
  </si>
  <si>
    <t>1113131</t>
  </si>
  <si>
    <t>1040</t>
  </si>
  <si>
    <r>
      <t>Центри соціальних служб для сім</t>
    </r>
    <r>
      <rPr>
        <i/>
        <sz val="18"/>
        <rFont val="Arial Cyr"/>
        <charset val="204"/>
      </rPr>
      <t>’</t>
    </r>
    <r>
      <rPr>
        <i/>
        <sz val="18"/>
        <rFont val="Times New Roman"/>
        <family val="1"/>
        <charset val="204"/>
      </rPr>
      <t>ї, дітей та молоді</t>
    </r>
  </si>
  <si>
    <t>1113132</t>
  </si>
  <si>
    <r>
      <t>Програми і заходи центрів соціальних служб для сім</t>
    </r>
    <r>
      <rPr>
        <i/>
        <sz val="18"/>
        <rFont val="Arial Cyr"/>
        <charset val="204"/>
      </rPr>
      <t>’</t>
    </r>
    <r>
      <rPr>
        <i/>
        <sz val="18"/>
        <rFont val="Times New Roman"/>
        <family val="1"/>
        <charset val="204"/>
      </rPr>
      <t>ї, дітей та молоді</t>
    </r>
  </si>
  <si>
    <t>1113134</t>
  </si>
  <si>
    <t>Заходи державної політики з питань сім'ї</t>
  </si>
  <si>
    <t>1113140</t>
  </si>
  <si>
    <t>Реалізація державної політики у молодіжній сфері</t>
  </si>
  <si>
    <t>1113141</t>
  </si>
  <si>
    <t>Здійснення заходів та реалізація проектів на виконання Державної цільової соціальної програми "Молодь України"</t>
  </si>
  <si>
    <t>1113142</t>
  </si>
  <si>
    <t>Утримання клубів для підлітків за місцем проживання</t>
  </si>
  <si>
    <t>1113160</t>
  </si>
  <si>
    <t>Оздоровлення та відпочинок двтей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</si>
  <si>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1115010</t>
  </si>
  <si>
    <t>Проведення спортивної роботи в регіоні</t>
  </si>
  <si>
    <t>1115011</t>
  </si>
  <si>
    <t>Проведення навчально-тренувальних зборів і змагань з олімпийських видів спорту</t>
  </si>
  <si>
    <t>1115012</t>
  </si>
  <si>
    <t>Проведення навчально-тренувальних зборів і змагань  з неолімпійських видів спорту</t>
  </si>
  <si>
    <t>1115020</t>
  </si>
  <si>
    <t>Здійснення фізкультурно-спортивної та реабілітаційної роботи серед інвалідів</t>
  </si>
  <si>
    <t>1115022</t>
  </si>
  <si>
    <t>Проведення навчально-тренувальних зборів і змагань та заходів   з інвалідного спорту</t>
  </si>
  <si>
    <t>1115030</t>
  </si>
  <si>
    <t>1115031</t>
  </si>
  <si>
    <t>1115050</t>
  </si>
  <si>
    <t>Підтримка фізкультурно-спортивного руху</t>
  </si>
  <si>
    <t>1115052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</si>
  <si>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</si>
  <si>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1116310</t>
  </si>
  <si>
    <t>1117470</t>
  </si>
  <si>
    <t>1118600</t>
  </si>
  <si>
    <t>1400000</t>
  </si>
  <si>
    <t>Управління охорони здоров'я Житомирської міської ради</t>
  </si>
  <si>
    <t>1410180</t>
  </si>
  <si>
    <t>1412010</t>
  </si>
  <si>
    <t>0731</t>
  </si>
  <si>
    <t>Багатопрофільна стаціонарна медична допомога населенню</t>
  </si>
  <si>
    <t>1412140</t>
  </si>
  <si>
    <t>0722</t>
  </si>
  <si>
    <t>Надання стоматологічної допомоги населенню</t>
  </si>
  <si>
    <t>1412170</t>
  </si>
  <si>
    <t>0740</t>
  </si>
  <si>
    <t>Інформаційно-методичне та просвітницьке забезпечення в галузі охорони здоров'я</t>
  </si>
  <si>
    <t>1412220</t>
  </si>
  <si>
    <t>0763</t>
  </si>
  <si>
    <r>
      <t>Інші заходи по охороні здоров</t>
    </r>
    <r>
      <rPr>
        <sz val="18"/>
        <rFont val="Calibri"/>
        <family val="2"/>
        <charset val="204"/>
      </rPr>
      <t>’</t>
    </r>
    <r>
      <rPr>
        <sz val="18"/>
        <rFont val="Times New Roman"/>
        <family val="1"/>
        <charset val="204"/>
      </rPr>
      <t>я</t>
    </r>
  </si>
  <si>
    <t>1416360</t>
  </si>
  <si>
    <t>Проведення невідкладних відновлювальних робіт , будівництво та реконструкція лікарень загального профілю</t>
  </si>
  <si>
    <t>1417470</t>
  </si>
  <si>
    <t>1418600</t>
  </si>
  <si>
    <t>1500000</t>
  </si>
  <si>
    <t xml:space="preserve">Департамент праці та соціального захисту населення Житомирської  міської ради </t>
  </si>
  <si>
    <t xml:space="preserve">Департамент  праці та соціального захисту населення Житомирської  міської ради </t>
  </si>
  <si>
    <t>1510180</t>
  </si>
  <si>
    <t>1511060</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</si>
  <si>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</si>
  <si>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1513010</t>
  </si>
  <si>
    <t>1030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</si>
  <si>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</si>
  <si>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</si>
  <si>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</si>
  <si>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1513030</t>
  </si>
  <si>
    <t xml:space="preserve">Надання пільг з оплати послуг зв"язку та інших передбачених законодавством пільг (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t>
  </si>
  <si>
    <t>1513038</t>
  </si>
  <si>
    <t>1070</t>
  </si>
  <si>
    <t>Компенсаційні виплати на пільговий проїзд електротранспортом  окремим категоріям громадян</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</si>
  <si>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</si>
  <si>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</si>
  <si>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</si>
  <si>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</si>
  <si>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</si>
  <si>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</si>
  <si>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1010</t>
  </si>
  <si>
    <t>Надання реабілітаційних послуг інвалідам та дітям-інвалідам</t>
  </si>
  <si>
    <t>1513200</t>
  </si>
  <si>
    <t>Соціальний захист ветеранів війни та праці</t>
  </si>
  <si>
    <t>1513202</t>
  </si>
  <si>
    <t>Надання фінансової підтримки громадським організаціям інвалідів і ветеранів, діяльність яких має соціальну спрямованість</t>
  </si>
  <si>
    <t>1513240</t>
  </si>
  <si>
    <t>1050</t>
  </si>
  <si>
    <t>Організація та проведення громадських робіт</t>
  </si>
  <si>
    <t>1513400</t>
  </si>
  <si>
    <t>1090</t>
  </si>
  <si>
    <t>Iншi видатки на соціальний захист населення</t>
  </si>
  <si>
    <t>1518580</t>
  </si>
  <si>
    <t>0180</t>
  </si>
  <si>
    <t>Субвенція з державного бюджету місцевим бюджетам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t>
  </si>
  <si>
    <t>1518600</t>
  </si>
  <si>
    <t>1518800</t>
  </si>
  <si>
    <t>Інші субвенції</t>
  </si>
  <si>
    <t>2400000</t>
  </si>
  <si>
    <t>Управління  культури Житомирської міської ради</t>
  </si>
  <si>
    <t>2410000</t>
  </si>
  <si>
    <t>2410180</t>
  </si>
  <si>
    <t>2414030</t>
  </si>
  <si>
    <t>0822</t>
  </si>
  <si>
    <t>Філармонії, музичні колективи і ансамблі та інші мистецькі заклади та заходи</t>
  </si>
  <si>
    <t>2414060</t>
  </si>
  <si>
    <t>0824</t>
  </si>
  <si>
    <t>Бiблiотеки</t>
  </si>
  <si>
    <t>2414090</t>
  </si>
  <si>
    <t>0828</t>
  </si>
  <si>
    <t>Палаци i будинки культури, клуби та iншi заклади клубного типу</t>
  </si>
  <si>
    <t>2414100</t>
  </si>
  <si>
    <t>Школи естетичного виховання дiтей</t>
  </si>
  <si>
    <t>2414110</t>
  </si>
  <si>
    <t>0823</t>
  </si>
  <si>
    <t>Кiнематографiя</t>
  </si>
  <si>
    <t>2414200</t>
  </si>
  <si>
    <t>0829</t>
  </si>
  <si>
    <t>Інші культурно-освітні заклади та заходи</t>
  </si>
  <si>
    <t>2416060</t>
  </si>
  <si>
    <t>0620</t>
  </si>
  <si>
    <t xml:space="preserve">Благоустрій міст, сіл, селищ </t>
  </si>
  <si>
    <t>2416310</t>
  </si>
  <si>
    <t>2417310</t>
  </si>
  <si>
    <t>0421</t>
  </si>
  <si>
    <t>Проведення заходів із землеустрою</t>
  </si>
  <si>
    <t>2417470</t>
  </si>
  <si>
    <t>2417700</t>
  </si>
  <si>
    <t>0540</t>
  </si>
  <si>
    <t>Інші природоохоронні заходи</t>
  </si>
  <si>
    <t>2418600</t>
  </si>
  <si>
    <t>4100000</t>
  </si>
  <si>
    <t>Управління комунального господарства Житомирської міської ради</t>
  </si>
  <si>
    <t>4110000</t>
  </si>
  <si>
    <t>4110180</t>
  </si>
  <si>
    <t>4116050</t>
  </si>
  <si>
    <t>Фінансова підтримка об"єктів комунального господарства</t>
  </si>
  <si>
    <t>4116051</t>
  </si>
  <si>
    <t>Забезпечення функціонування теплових мереж</t>
  </si>
  <si>
    <t>4116052</t>
  </si>
  <si>
    <t>Забезпечення функціонування водопровідно-каналізаційного господарства</t>
  </si>
  <si>
    <t>4116060</t>
  </si>
  <si>
    <t>4116130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</si>
  <si>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</si>
  <si>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4116310</t>
  </si>
  <si>
    <t>4116650</t>
  </si>
  <si>
    <t>4117310</t>
  </si>
  <si>
    <t>4117470</t>
  </si>
  <si>
    <t>у т.ч. на погашення заборгованості КП "Житомиртеплокомуненерго" за спожитий природний газ за договорами реструктуризації</t>
  </si>
  <si>
    <t>4117610</t>
  </si>
  <si>
    <t>Охорона та раціональне використання природних ресурсів</t>
  </si>
  <si>
    <t>4117611</t>
  </si>
  <si>
    <t>0511</t>
  </si>
  <si>
    <t>Охорона і раціональне використання водних ресурсів</t>
  </si>
  <si>
    <t>4117630</t>
  </si>
  <si>
    <t>0520</t>
  </si>
  <si>
    <t>Збереження природно-заповідного фонду</t>
  </si>
  <si>
    <t>4117700</t>
  </si>
  <si>
    <t>4117840</t>
  </si>
  <si>
    <t>Організація рятування на водах</t>
  </si>
  <si>
    <t>4119110</t>
  </si>
  <si>
    <t>4118600</t>
  </si>
  <si>
    <t>4300000</t>
  </si>
  <si>
    <t xml:space="preserve">Управління житлового господарства Житомирської  міської ради </t>
  </si>
  <si>
    <t>4310000</t>
  </si>
  <si>
    <t>4310180</t>
  </si>
  <si>
    <t>4316010</t>
  </si>
  <si>
    <t>0610</t>
  </si>
  <si>
    <t>Забезпечення надійного та безперебійного функціонування житлово-експлуатаційного господарства</t>
  </si>
  <si>
    <t>4316020</t>
  </si>
  <si>
    <t>Капітальний ремонт об"єктів житлового господарства</t>
  </si>
  <si>
    <t>4316021</t>
  </si>
  <si>
    <t>Капітальний ремонт житлового фонду</t>
  </si>
  <si>
    <t>4316022</t>
  </si>
  <si>
    <t>Капітальний ремонт житлового фонду об"єднань співвласників багатоквартирних будинків</t>
  </si>
  <si>
    <t>4316060</t>
  </si>
  <si>
    <t>4316310</t>
  </si>
  <si>
    <t>4317470</t>
  </si>
  <si>
    <t>4317700</t>
  </si>
  <si>
    <t>Інші природоохоронні зхаходи</t>
  </si>
  <si>
    <t>4318600</t>
  </si>
  <si>
    <t xml:space="preserve">Інші видатки </t>
  </si>
  <si>
    <t>4319110</t>
  </si>
  <si>
    <t>4700000</t>
  </si>
  <si>
    <t>Управління капітального будівництва Житомирської  міської ради</t>
  </si>
  <si>
    <t>4710000</t>
  </si>
  <si>
    <t>4710180</t>
  </si>
  <si>
    <t>4711010</t>
  </si>
  <si>
    <t>4711020</t>
  </si>
  <si>
    <t>4716060</t>
  </si>
  <si>
    <t>4716310</t>
  </si>
  <si>
    <t>4717410</t>
  </si>
  <si>
    <t>4718600</t>
  </si>
  <si>
    <t>4800000</t>
  </si>
  <si>
    <t>Департамент містобудування та земельних відносин Житомирської міської ради</t>
  </si>
  <si>
    <t>4810000</t>
  </si>
  <si>
    <t>4810180</t>
  </si>
  <si>
    <t>4816060</t>
  </si>
  <si>
    <t>4816310</t>
  </si>
  <si>
    <t>4816420</t>
  </si>
  <si>
    <t>Збереження памятників історії та культури</t>
  </si>
  <si>
    <t>4816421</t>
  </si>
  <si>
    <t>Зберекження, розвиток, реконструкція та реставрація пом"яток історії та культури</t>
  </si>
  <si>
    <t>4816422</t>
  </si>
  <si>
    <t>Операційнеі видатки - паспортизація, інвентраизація пам"яток архітектури, премії в галузі архітектури</t>
  </si>
  <si>
    <t>4817500</t>
  </si>
  <si>
    <t>Інші заходи, пов"язані з економічною діяльністю</t>
  </si>
  <si>
    <t>4818600</t>
  </si>
  <si>
    <t>7500000</t>
  </si>
  <si>
    <t>Департамент бюджету та фінансів Житомирської  міської ради</t>
  </si>
  <si>
    <t>7510000</t>
  </si>
  <si>
    <t>Департамент бюджету та фінансів Житомирської міської ради</t>
  </si>
  <si>
    <t>7510180</t>
  </si>
  <si>
    <t>7518600</t>
  </si>
  <si>
    <t>7519010</t>
  </si>
  <si>
    <t>0170</t>
  </si>
  <si>
    <t>Обслуговування  боргу</t>
  </si>
  <si>
    <t>7600000</t>
  </si>
  <si>
    <t>Департамент бюджету та фінансів Житомирської міської ради (в частині міжбюджетних трансфертів, резервного фонду та загальноміських  видатків)</t>
  </si>
  <si>
    <t>7610000</t>
  </si>
  <si>
    <t>7618010</t>
  </si>
  <si>
    <t xml:space="preserve">Резервний фонд </t>
  </si>
  <si>
    <t>7618120</t>
  </si>
  <si>
    <t>Реверсна дотація</t>
  </si>
  <si>
    <t>7618260</t>
  </si>
  <si>
    <t>7618320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</si>
  <si>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прибудинкових терит</t>
  </si>
  <si>
    <t>7618340</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</si>
  <si>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</si>
  <si>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7618370</t>
  </si>
  <si>
    <t>Субвенція з місцевого бюджету державному бюджету на виконання програм соціально-економічного та культурного розвитку регіонів</t>
  </si>
  <si>
    <t>7618800</t>
  </si>
  <si>
    <t>Всього видатків</t>
  </si>
  <si>
    <t>Секретар міської ради</t>
  </si>
  <si>
    <t>Н.М.Чиж</t>
  </si>
  <si>
    <t>Директор департаменту бюджету та фінансів Житомирської міської ради</t>
  </si>
  <si>
    <t>С.П.Гаращук</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</si>
  <si>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гімназіями,колегі-умами</t>
  </si>
  <si>
    <t xml:space="preserve"> Субвенція з державного бюджету місцевим бюджетам на виплату допомоги сім'ям з дітьми, малозабезпеченим сім'ям, інвалідам з дитинства, дітям- інвалідам, тимчасової державної допомоги дітям та допомоги по догляду за інвалідами І чи ІІ групи внаслідок психічного розладу</t>
  </si>
</sst>
</file>

<file path=xl/styles.xml><?xml version="1.0" encoding="utf-8"?>
<styleSheet xmlns="http://schemas.openxmlformats.org/spreadsheetml/2006/main">
  <numFmts count="2">
    <numFmt numFmtId="164" formatCode="_-* #,##0.000_р_._-;\-* #,##0.000_р_._-;_-* &quot;-&quot;?_р_._-;_-@_-"/>
    <numFmt numFmtId="165" formatCode="_-* #,##0.00\ _г_р_н_._-;\-* #,##0.00\ _г_р_н_._-;_-* &quot;-&quot;??\ _г_р_н_._-;_-@_-"/>
  </numFmts>
  <fonts count="67">
    <font>
      <sz val="10"/>
      <name val="Arial Cyr"/>
      <charset val="204"/>
    </font>
    <font>
      <sz val="10"/>
      <name val="Arial Cyr"/>
      <charset val="204"/>
    </font>
    <font>
      <sz val="18"/>
      <name val="Arial Cyr"/>
      <charset val="204"/>
    </font>
    <font>
      <b/>
      <sz val="18"/>
      <name val="Times New Roman"/>
      <family val="1"/>
    </font>
    <font>
      <b/>
      <sz val="16"/>
      <name val="Times New Roman"/>
      <family val="1"/>
    </font>
    <font>
      <sz val="16"/>
      <name val="Arial Cyr"/>
      <charset val="204"/>
    </font>
    <font>
      <b/>
      <sz val="24"/>
      <name val="Times New Roman"/>
      <family val="1"/>
    </font>
    <font>
      <b/>
      <sz val="22"/>
      <name val="Times New Roman"/>
      <family val="1"/>
    </font>
    <font>
      <b/>
      <sz val="16"/>
      <name val="Times New Roman"/>
      <family val="1"/>
      <charset val="204"/>
    </font>
    <font>
      <b/>
      <sz val="32"/>
      <name val="Times New Roman"/>
      <family val="1"/>
      <charset val="204"/>
    </font>
    <font>
      <sz val="32"/>
      <name val="Arial Cyr"/>
      <charset val="204"/>
    </font>
    <font>
      <sz val="24"/>
      <name val="Arial Cyr"/>
      <charset val="204"/>
    </font>
    <font>
      <b/>
      <sz val="30"/>
      <name val="Times New Roman"/>
      <family val="1"/>
      <charset val="204"/>
    </font>
    <font>
      <sz val="30"/>
      <name val="Arial Cyr"/>
      <charset val="204"/>
    </font>
    <font>
      <b/>
      <sz val="18"/>
      <name val="Times New Roman"/>
      <family val="1"/>
      <charset val="204"/>
    </font>
    <font>
      <b/>
      <sz val="14"/>
      <name val="Times New Roman"/>
      <family val="1"/>
      <charset val="204"/>
    </font>
    <font>
      <b/>
      <sz val="20"/>
      <name val="Times New Roman"/>
      <family val="1"/>
      <charset val="204"/>
    </font>
    <font>
      <sz val="14"/>
      <name val="Arial Cyr"/>
      <charset val="204"/>
    </font>
    <font>
      <sz val="14"/>
      <name val="Times New Roman"/>
      <family val="1"/>
      <charset val="204"/>
    </font>
    <font>
      <sz val="18"/>
      <name val="Times New Roman"/>
      <family val="1"/>
      <charset val="204"/>
    </font>
    <font>
      <sz val="20"/>
      <name val="Times New Roman"/>
      <family val="1"/>
      <charset val="204"/>
    </font>
    <font>
      <sz val="20"/>
      <name val="Arial Cyr"/>
      <charset val="204"/>
    </font>
    <font>
      <i/>
      <sz val="18"/>
      <name val="Times New Roman"/>
      <family val="1"/>
      <charset val="204"/>
    </font>
    <font>
      <b/>
      <i/>
      <sz val="18"/>
      <name val="Times New Roman"/>
      <family val="1"/>
      <charset val="204"/>
    </font>
    <font>
      <b/>
      <sz val="24"/>
      <name val="Times New Roman"/>
      <family val="1"/>
      <charset val="204"/>
    </font>
    <font>
      <b/>
      <sz val="14"/>
      <name val="Arial Cyr"/>
      <charset val="204"/>
    </font>
    <font>
      <b/>
      <i/>
      <sz val="14"/>
      <name val="Arial Cyr"/>
      <charset val="204"/>
    </font>
    <font>
      <sz val="22"/>
      <name val="Times New Roman"/>
      <family val="1"/>
      <charset val="204"/>
    </font>
    <font>
      <sz val="24"/>
      <name val="Times New Roman"/>
      <family val="1"/>
      <charset val="204"/>
    </font>
    <font>
      <i/>
      <sz val="14"/>
      <name val="Arial Cyr"/>
      <charset val="204"/>
    </font>
    <font>
      <b/>
      <sz val="22"/>
      <name val="Times New Roman"/>
      <family val="1"/>
      <charset val="204"/>
    </font>
    <font>
      <b/>
      <sz val="18"/>
      <name val="Arial Cyr"/>
      <charset val="204"/>
    </font>
    <font>
      <b/>
      <i/>
      <sz val="18"/>
      <name val="Arial Cyr"/>
      <charset val="204"/>
    </font>
    <font>
      <i/>
      <sz val="18"/>
      <name val="Arial Cyr"/>
      <charset val="204"/>
    </font>
    <font>
      <sz val="18"/>
      <name val="Calibri"/>
      <family val="2"/>
      <charset val="204"/>
    </font>
    <font>
      <sz val="15.7"/>
      <name val="Times New Roman"/>
      <family val="1"/>
      <charset val="204"/>
    </font>
    <font>
      <sz val="18"/>
      <name val="Times New Roman"/>
      <family val="1"/>
    </font>
    <font>
      <i/>
      <sz val="18"/>
      <name val="Times New Roman"/>
      <family val="1"/>
    </font>
    <font>
      <b/>
      <sz val="16"/>
      <name val="Arial Cyr"/>
      <charset val="204"/>
    </font>
    <font>
      <b/>
      <sz val="22"/>
      <name val="Arial Cyr"/>
      <charset val="204"/>
    </font>
    <font>
      <sz val="22"/>
      <name val="Arial Cyr"/>
      <charset val="204"/>
    </font>
    <font>
      <sz val="30"/>
      <name val="Times New Roman"/>
      <family val="1"/>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6"/>
      <name val="Times New Roman"/>
      <family val="1"/>
      <charset val="204"/>
    </font>
    <font>
      <b/>
      <i/>
      <sz val="20"/>
      <name val="Times New Roman"/>
      <family val="1"/>
      <charset val="204"/>
    </font>
    <font>
      <i/>
      <sz val="20"/>
      <name val="Times New Roman"/>
      <family val="1"/>
      <charset val="204"/>
    </font>
    <font>
      <sz val="8"/>
      <name val="Arial Cyr"/>
      <charset val="204"/>
    </font>
    <font>
      <b/>
      <sz val="28"/>
      <name val="Times New Roman"/>
      <family val="1"/>
      <charset val="204"/>
    </font>
    <font>
      <b/>
      <i/>
      <sz val="28"/>
      <name val="Times New Roman"/>
      <family val="1"/>
      <charset val="204"/>
    </font>
    <font>
      <sz val="28"/>
      <name val="Times New Roman"/>
      <family val="1"/>
      <charset val="204"/>
    </font>
    <font>
      <i/>
      <sz val="28"/>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1" fillId="23" borderId="7" applyNumberFormat="0" applyFont="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1">
    <xf numFmtId="0" fontId="0" fillId="0" borderId="0" xfId="0"/>
    <xf numFmtId="0" fontId="2" fillId="0" borderId="0" xfId="0" applyFont="1" applyFill="1"/>
    <xf numFmtId="0" fontId="3" fillId="0" borderId="0" xfId="0" applyFont="1" applyFill="1" applyAlignment="1">
      <alignment horizontal="right" vertical="center" wrapText="1"/>
    </xf>
    <xf numFmtId="0" fontId="4" fillId="0" borderId="0" xfId="0" applyFont="1" applyFill="1" applyAlignment="1">
      <alignment horizontal="right" vertical="center" wrapText="1"/>
    </xf>
    <xf numFmtId="0" fontId="5" fillId="0" borderId="0" xfId="0" applyFont="1" applyFill="1"/>
    <xf numFmtId="0" fontId="8" fillId="0" borderId="0" xfId="0" applyFont="1" applyFill="1" applyAlignment="1">
      <alignment horizontal="left" vertical="center" wrapText="1"/>
    </xf>
    <xf numFmtId="0" fontId="11" fillId="0" borderId="0" xfId="0" applyFont="1" applyFill="1"/>
    <xf numFmtId="0" fontId="14" fillId="0" borderId="0" xfId="0" applyFont="1" applyFill="1" applyAlignment="1">
      <alignment horizontal="center"/>
    </xf>
    <xf numFmtId="0" fontId="15" fillId="0" borderId="0" xfId="0" applyFont="1" applyFill="1" applyAlignment="1">
      <alignment horizontal="center"/>
    </xf>
    <xf numFmtId="0" fontId="16" fillId="0" borderId="0" xfId="0" applyFont="1" applyFill="1" applyAlignment="1">
      <alignment horizontal="right" vertical="center"/>
    </xf>
    <xf numFmtId="0" fontId="17" fillId="0" borderId="0" xfId="0" applyFont="1" applyFill="1"/>
    <xf numFmtId="0" fontId="20"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25" fillId="0" borderId="0" xfId="0" applyFont="1" applyFill="1"/>
    <xf numFmtId="0" fontId="23" fillId="0" borderId="10" xfId="0" applyFont="1" applyFill="1" applyBorder="1" applyAlignment="1">
      <alignment horizontal="center" vertical="center" wrapText="1"/>
    </xf>
    <xf numFmtId="0" fontId="26" fillId="0" borderId="0" xfId="0" applyFont="1" applyFill="1"/>
    <xf numFmtId="49" fontId="19" fillId="0" borderId="10" xfId="0" applyNumberFormat="1" applyFont="1" applyFill="1" applyBorder="1" applyAlignment="1">
      <alignment vertical="center"/>
    </xf>
    <xf numFmtId="0" fontId="19" fillId="0" borderId="10" xfId="0" applyFont="1" applyFill="1" applyBorder="1" applyAlignment="1">
      <alignment horizontal="left" vertical="center" wrapText="1"/>
    </xf>
    <xf numFmtId="49" fontId="22" fillId="0" borderId="10" xfId="0" applyNumberFormat="1" applyFont="1" applyFill="1" applyBorder="1" applyAlignment="1">
      <alignment vertical="center"/>
    </xf>
    <xf numFmtId="0" fontId="22" fillId="0" borderId="10" xfId="0" applyFont="1" applyFill="1" applyBorder="1" applyAlignment="1">
      <alignment horizontal="left" vertical="center" wrapText="1"/>
    </xf>
    <xf numFmtId="49" fontId="19" fillId="0" borderId="10" xfId="0" applyNumberFormat="1" applyFont="1" applyFill="1" applyBorder="1" applyAlignment="1">
      <alignment horizontal="center" vertical="center"/>
    </xf>
    <xf numFmtId="0" fontId="29" fillId="0" borderId="0" xfId="0" applyFont="1" applyFill="1"/>
    <xf numFmtId="49" fontId="22" fillId="0" borderId="10" xfId="0" applyNumberFormat="1" applyFont="1" applyFill="1" applyBorder="1" applyAlignment="1">
      <alignment horizontal="center" vertical="center"/>
    </xf>
    <xf numFmtId="0" fontId="19" fillId="0" borderId="10" xfId="0" applyFont="1" applyFill="1" applyBorder="1" applyAlignment="1">
      <alignment vertical="center" wrapText="1"/>
    </xf>
    <xf numFmtId="0" fontId="22" fillId="0" borderId="10" xfId="0" applyFont="1" applyFill="1" applyBorder="1" applyAlignment="1">
      <alignment vertical="center" wrapText="1"/>
    </xf>
    <xf numFmtId="164" fontId="19" fillId="0" borderId="10" xfId="0" applyNumberFormat="1" applyFont="1" applyFill="1" applyBorder="1" applyAlignment="1">
      <alignment vertical="center" wrapText="1"/>
    </xf>
    <xf numFmtId="0" fontId="26" fillId="0" borderId="0" xfId="0" applyFont="1" applyFill="1" applyBorder="1"/>
    <xf numFmtId="0" fontId="17" fillId="0" borderId="0" xfId="0" applyFont="1" applyFill="1" applyBorder="1"/>
    <xf numFmtId="0" fontId="29" fillId="0" borderId="0" xfId="0" applyFont="1" applyFill="1" applyBorder="1"/>
    <xf numFmtId="0" fontId="35" fillId="0" borderId="11" xfId="0" applyFont="1" applyFill="1" applyBorder="1" applyAlignment="1">
      <alignment vertical="center" wrapText="1"/>
    </xf>
    <xf numFmtId="0" fontId="36" fillId="0" borderId="10" xfId="0" applyFont="1" applyFill="1" applyBorder="1" applyAlignment="1">
      <alignment vertical="center" wrapText="1"/>
    </xf>
    <xf numFmtId="0" fontId="37" fillId="0" borderId="10" xfId="0" applyFont="1" applyFill="1" applyBorder="1" applyAlignment="1">
      <alignment vertical="center" wrapText="1"/>
    </xf>
    <xf numFmtId="164" fontId="36" fillId="0" borderId="10" xfId="0" applyNumberFormat="1" applyFont="1" applyFill="1" applyBorder="1" applyAlignment="1">
      <alignment horizontal="left" vertical="center" wrapText="1"/>
    </xf>
    <xf numFmtId="49" fontId="19" fillId="0" borderId="10" xfId="0" applyNumberFormat="1" applyFont="1" applyFill="1" applyBorder="1" applyAlignment="1">
      <alignment vertical="center" wrapText="1"/>
    </xf>
    <xf numFmtId="0" fontId="22" fillId="0" borderId="10" xfId="0" applyFont="1" applyFill="1" applyBorder="1" applyAlignment="1">
      <alignment horizontal="center" vertical="center" wrapText="1"/>
    </xf>
    <xf numFmtId="0" fontId="38" fillId="0" borderId="10" xfId="0" applyFont="1" applyFill="1" applyBorder="1"/>
    <xf numFmtId="49" fontId="8" fillId="0" borderId="10" xfId="0" applyNumberFormat="1" applyFont="1" applyFill="1" applyBorder="1" applyAlignment="1">
      <alignment horizontal="center" vertical="center"/>
    </xf>
    <xf numFmtId="0" fontId="14" fillId="0" borderId="10" xfId="0" applyFont="1" applyFill="1" applyBorder="1" applyAlignment="1">
      <alignment vertical="center" wrapText="1"/>
    </xf>
    <xf numFmtId="0" fontId="25" fillId="0" borderId="0" xfId="0" applyFont="1" applyFill="1" applyBorder="1"/>
    <xf numFmtId="0" fontId="15" fillId="0" borderId="0" xfId="0" applyFont="1" applyFill="1" applyBorder="1" applyAlignment="1">
      <alignment vertical="center" wrapText="1"/>
    </xf>
    <xf numFmtId="4" fontId="14" fillId="0" borderId="0" xfId="0" applyNumberFormat="1" applyFont="1" applyFill="1" applyBorder="1" applyAlignment="1">
      <alignment horizontal="center" vertical="center" wrapText="1"/>
    </xf>
    <xf numFmtId="0" fontId="30" fillId="0" borderId="0" xfId="0" applyFont="1" applyFill="1" applyAlignment="1">
      <alignment horizontal="left" wrapText="1"/>
    </xf>
    <xf numFmtId="0" fontId="39" fillId="0" borderId="0" xfId="0" applyFont="1" applyFill="1"/>
    <xf numFmtId="0" fontId="30" fillId="0" borderId="0" xfId="0" applyFont="1" applyFill="1" applyAlignment="1">
      <alignment horizontal="right" wrapText="1"/>
    </xf>
    <xf numFmtId="0" fontId="12" fillId="0" borderId="0" xfId="0" applyFont="1" applyFill="1" applyAlignment="1">
      <alignment horizontal="left"/>
    </xf>
    <xf numFmtId="0" fontId="24" fillId="0" borderId="0" xfId="0" applyFont="1" applyFill="1" applyAlignment="1">
      <alignment horizontal="left"/>
    </xf>
    <xf numFmtId="0" fontId="30" fillId="0" borderId="0" xfId="0" applyFont="1" applyFill="1" applyAlignment="1">
      <alignment wrapText="1"/>
    </xf>
    <xf numFmtId="0" fontId="40" fillId="0" borderId="0" xfId="0" applyFont="1" applyFill="1"/>
    <xf numFmtId="49" fontId="27" fillId="0" borderId="0" xfId="0" applyNumberFormat="1" applyFont="1" applyFill="1" applyBorder="1" applyAlignment="1">
      <alignment horizontal="left" vertical="center" wrapText="1"/>
    </xf>
    <xf numFmtId="0" fontId="27" fillId="0" borderId="0" xfId="0" applyFont="1" applyFill="1" applyBorder="1"/>
    <xf numFmtId="0" fontId="41" fillId="0"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xf numFmtId="49" fontId="19" fillId="0" borderId="0" xfId="0" applyNumberFormat="1" applyFont="1" applyFill="1" applyBorder="1" applyAlignment="1">
      <alignment horizontal="left"/>
    </xf>
    <xf numFmtId="0" fontId="1" fillId="0" borderId="0" xfId="0" applyFont="1" applyFill="1"/>
    <xf numFmtId="0" fontId="18" fillId="0" borderId="0" xfId="0" applyFont="1" applyFill="1" applyBorder="1"/>
    <xf numFmtId="165" fontId="18" fillId="0" borderId="0" xfId="0" applyNumberFormat="1" applyFont="1" applyFill="1" applyBorder="1"/>
    <xf numFmtId="0" fontId="19" fillId="0" borderId="0" xfId="0" applyFont="1" applyFill="1" applyBorder="1"/>
    <xf numFmtId="0" fontId="1" fillId="0" borderId="0" xfId="0" applyFont="1" applyFill="1" applyBorder="1"/>
    <xf numFmtId="0" fontId="2" fillId="0" borderId="0" xfId="0" applyFont="1" applyFill="1" applyBorder="1" applyAlignment="1">
      <alignment vertical="center" wrapText="1"/>
    </xf>
    <xf numFmtId="0" fontId="2" fillId="0" borderId="0" xfId="0" applyFont="1" applyFill="1" applyAlignment="1">
      <alignment vertical="center" wrapText="1"/>
    </xf>
    <xf numFmtId="0" fontId="8" fillId="0" borderId="0" xfId="0" applyFont="1" applyFill="1" applyAlignment="1">
      <alignment horizontal="center"/>
    </xf>
    <xf numFmtId="49" fontId="8" fillId="0" borderId="0" xfId="0" applyNumberFormat="1" applyFont="1" applyFill="1" applyBorder="1" applyAlignment="1">
      <alignment horizontal="center" vertical="center"/>
    </xf>
    <xf numFmtId="49" fontId="59" fillId="0" borderId="0" xfId="0" applyNumberFormat="1" applyFont="1" applyFill="1" applyBorder="1"/>
    <xf numFmtId="49" fontId="5" fillId="0" borderId="0" xfId="0" applyNumberFormat="1" applyFont="1" applyFill="1" applyBorder="1"/>
    <xf numFmtId="0" fontId="5" fillId="0" borderId="0" xfId="0" applyFont="1" applyFill="1" applyBorder="1"/>
    <xf numFmtId="49" fontId="60" fillId="0" borderId="10" xfId="0" applyNumberFormat="1" applyFont="1" applyFill="1" applyBorder="1" applyAlignment="1">
      <alignment horizontal="center" vertical="center"/>
    </xf>
    <xf numFmtId="49" fontId="20" fillId="0" borderId="10" xfId="0" applyNumberFormat="1" applyFont="1" applyFill="1" applyBorder="1" applyAlignment="1">
      <alignment vertical="center"/>
    </xf>
    <xf numFmtId="49" fontId="61" fillId="0" borderId="10" xfId="0" applyNumberFormat="1" applyFont="1" applyFill="1" applyBorder="1" applyAlignment="1">
      <alignment vertical="center"/>
    </xf>
    <xf numFmtId="49" fontId="20" fillId="0" borderId="10" xfId="0" applyNumberFormat="1" applyFont="1" applyFill="1" applyBorder="1" applyAlignment="1">
      <alignment horizontal="center" vertical="center"/>
    </xf>
    <xf numFmtId="49" fontId="61"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wrapText="1"/>
    </xf>
    <xf numFmtId="4" fontId="64" fillId="0" borderId="10" xfId="0" applyNumberFormat="1" applyFont="1" applyFill="1" applyBorder="1" applyAlignment="1">
      <alignment horizontal="center" vertical="center" wrapText="1"/>
    </xf>
    <xf numFmtId="4" fontId="65" fillId="0" borderId="10" xfId="0" applyNumberFormat="1" applyFont="1" applyFill="1" applyBorder="1" applyAlignment="1">
      <alignment horizontal="center" vertical="center" wrapText="1"/>
    </xf>
    <xf numFmtId="4" fontId="66" fillId="0" borderId="10" xfId="0" applyNumberFormat="1" applyFont="1" applyFill="1" applyBorder="1" applyAlignment="1">
      <alignment horizontal="center" vertical="center" wrapText="1"/>
    </xf>
    <xf numFmtId="4" fontId="65" fillId="0" borderId="10" xfId="0" applyNumberFormat="1" applyFont="1" applyFill="1" applyBorder="1" applyAlignment="1">
      <alignment horizontal="center" vertical="center" wrapText="1"/>
    </xf>
    <xf numFmtId="49" fontId="41" fillId="0" borderId="0" xfId="0" applyNumberFormat="1" applyFont="1" applyFill="1" applyBorder="1" applyAlignment="1">
      <alignment horizontal="left" vertical="center" wrapText="1"/>
    </xf>
    <xf numFmtId="4" fontId="65" fillId="0" borderId="11" xfId="0" applyNumberFormat="1" applyFont="1" applyFill="1" applyBorder="1" applyAlignment="1">
      <alignment horizontal="center" vertical="center" wrapText="1"/>
    </xf>
    <xf numFmtId="4" fontId="65" fillId="0" borderId="13" xfId="0" applyNumberFormat="1" applyFont="1" applyFill="1" applyBorder="1" applyAlignment="1">
      <alignment horizontal="center" vertical="center" wrapText="1"/>
    </xf>
    <xf numFmtId="0" fontId="12" fillId="0" borderId="0" xfId="0" applyFont="1" applyFill="1" applyAlignment="1">
      <alignment horizontal="left" wrapText="1"/>
    </xf>
    <xf numFmtId="49" fontId="19" fillId="0" borderId="11" xfId="0" applyNumberFormat="1" applyFont="1" applyFill="1" applyBorder="1" applyAlignment="1">
      <alignment horizontal="center" vertical="center"/>
    </xf>
    <xf numFmtId="49" fontId="19" fillId="0" borderId="13"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0" fontId="36" fillId="0" borderId="11" xfId="0" applyFont="1" applyFill="1" applyBorder="1" applyAlignment="1">
      <alignment horizontal="left" vertical="center" wrapText="1"/>
    </xf>
    <xf numFmtId="0" fontId="36" fillId="0" borderId="13" xfId="0" applyFont="1" applyFill="1" applyBorder="1" applyAlignment="1">
      <alignment horizontal="left" vertical="center" wrapText="1"/>
    </xf>
    <xf numFmtId="4" fontId="66" fillId="0" borderId="11" xfId="0" applyNumberFormat="1" applyFont="1" applyFill="1" applyBorder="1" applyAlignment="1">
      <alignment horizontal="center" vertical="center" wrapText="1"/>
    </xf>
    <xf numFmtId="4" fontId="66" fillId="0" borderId="12" xfId="0" applyNumberFormat="1" applyFont="1" applyFill="1" applyBorder="1" applyAlignment="1">
      <alignment horizontal="center" vertical="center" wrapText="1"/>
    </xf>
    <xf numFmtId="4" fontId="66" fillId="0" borderId="13" xfId="0" applyNumberFormat="1" applyFont="1" applyFill="1" applyBorder="1" applyAlignment="1">
      <alignment horizontal="center" vertical="center" wrapText="1"/>
    </xf>
    <xf numFmtId="4" fontId="65" fillId="0" borderId="10"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49" fontId="22" fillId="0" borderId="13" xfId="0" applyNumberFormat="1" applyFont="1" applyFill="1" applyBorder="1" applyAlignment="1">
      <alignment horizontal="center" vertical="center"/>
    </xf>
    <xf numFmtId="49" fontId="61" fillId="0" borderId="11" xfId="0" applyNumberFormat="1" applyFont="1" applyFill="1" applyBorder="1" applyAlignment="1">
      <alignment horizontal="center" vertical="center"/>
    </xf>
    <xf numFmtId="49" fontId="61" fillId="0" borderId="12" xfId="0" applyNumberFormat="1" applyFont="1" applyFill="1" applyBorder="1" applyAlignment="1">
      <alignment horizontal="center" vertical="center"/>
    </xf>
    <xf numFmtId="49" fontId="61" fillId="0" borderId="13"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0" fontId="19" fillId="0" borderId="10" xfId="0" applyNumberFormat="1"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icelska\&#1044;&#1054;&#1050;&#1059;&#1052;&#1045;&#1053;&#1058;&#1048;\&#1052;&#1086;&#1080;%20&#1076;&#1086;&#1082;&#1091;&#1084;&#1077;&#1085;&#1090;&#1099;\&#1089;&#1077;&#1089;&#1110;&#1103;\2017\&#1055;&#1056;&#1054;&#1045;&#1050;&#1058;%20&#1042;&#1045;&#1056;&#1045;&#1057;&#1045;&#1053;&#1068;\&#1076;&#1086;&#1076;&#1072;&#1090;&#1086;&#108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icelska\&#1044;&#1054;&#1050;&#1059;&#1052;&#1045;&#1053;&#1058;&#1048;\&#1052;&#1086;&#1080;%20&#1076;&#1086;&#1082;&#1091;&#1084;&#1077;&#1085;&#1090;&#1099;\&#1089;&#1077;&#1089;&#1110;&#1103;\2017\20.04.2017\&#1076;&#1086;&#1076;&#1072;&#1090;&#1086;&#1082;%203%20-%20&#1082;&#1086;&#1085;&#1090;&#1088;&#1086;&#1083;&#1100;%2020.04.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icelska\&#1044;&#1054;&#1050;&#1059;&#1052;&#1045;&#1053;&#1058;&#1048;\&#1052;&#1086;&#1080;%20&#1076;&#1086;&#1082;&#1091;&#1084;&#1077;&#1085;&#1090;&#1099;\&#1089;&#1077;&#1089;&#1110;&#1103;\2017\04.07.2017%20&#8470;%20673\&#1056;&#1110;&#1096;&#1077;&#1085;&#1085;&#1103;%2004.07.2017%20&#8470;%20673\&#1076;&#1086;&#1076;&#1072;&#1090;&#1082;&#1080;\&#1076;&#1086;&#1076;&#1072;&#1090;&#1086;&#1082;%203%20-%20&#1082;&#1086;&#1085;&#1090;&#1088;&#1086;&#1083;&#1100;%20&#1055;&#1056;&#1054;&#1045;&#1050;&#105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БЮДЖЕТ уточнений "/>
      <sheetName val="04.07.2017"/>
      <sheetName val="29.08.2017"/>
      <sheetName val="проект14.09.2017"/>
    </sheetNames>
    <sheetDataSet>
      <sheetData sheetId="0"/>
      <sheetData sheetId="1">
        <row r="14">
          <cell r="E14">
            <v>53864489</v>
          </cell>
          <cell r="F14">
            <v>40313100</v>
          </cell>
          <cell r="G14">
            <v>1611376</v>
          </cell>
          <cell r="M14">
            <v>65750</v>
          </cell>
          <cell r="N14">
            <v>65750</v>
          </cell>
        </row>
        <row r="16">
          <cell r="E16">
            <v>500000</v>
          </cell>
        </row>
        <row r="17">
          <cell r="M17">
            <v>2636300</v>
          </cell>
          <cell r="N17">
            <v>2636300</v>
          </cell>
        </row>
        <row r="18">
          <cell r="H18">
            <v>163450</v>
          </cell>
        </row>
        <row r="19">
          <cell r="E19">
            <v>1392700</v>
          </cell>
          <cell r="H19">
            <v>4650207</v>
          </cell>
          <cell r="M19">
            <v>250900</v>
          </cell>
          <cell r="N19">
            <v>250900</v>
          </cell>
        </row>
        <row r="21">
          <cell r="E21">
            <v>470000</v>
          </cell>
        </row>
        <row r="22">
          <cell r="E22">
            <v>199400</v>
          </cell>
          <cell r="H22">
            <v>3000000</v>
          </cell>
        </row>
        <row r="23">
          <cell r="E23">
            <v>379840</v>
          </cell>
          <cell r="M23">
            <v>132760</v>
          </cell>
          <cell r="N23">
            <v>132760</v>
          </cell>
        </row>
        <row r="24">
          <cell r="M24">
            <v>69604800</v>
          </cell>
          <cell r="N24">
            <v>69604800</v>
          </cell>
        </row>
        <row r="25">
          <cell r="E25">
            <v>170800</v>
          </cell>
        </row>
        <row r="27">
          <cell r="E27">
            <v>64776</v>
          </cell>
          <cell r="J27">
            <v>6992</v>
          </cell>
        </row>
        <row r="28">
          <cell r="E28">
            <v>9644333.75</v>
          </cell>
          <cell r="F28">
            <v>244976</v>
          </cell>
          <cell r="G28">
            <v>20479</v>
          </cell>
          <cell r="M28">
            <v>8552395.5500000007</v>
          </cell>
          <cell r="N28">
            <v>8552395.5500000007</v>
          </cell>
        </row>
        <row r="31">
          <cell r="E31">
            <v>3203312</v>
          </cell>
          <cell r="F31">
            <v>2325030</v>
          </cell>
          <cell r="G31">
            <v>147529</v>
          </cell>
        </row>
        <row r="32">
          <cell r="E32">
            <v>275206172.26999998</v>
          </cell>
          <cell r="F32">
            <v>158819920</v>
          </cell>
          <cell r="G32">
            <v>36204586</v>
          </cell>
          <cell r="J32">
            <v>25474300</v>
          </cell>
          <cell r="M32">
            <v>9905692.0099999998</v>
          </cell>
          <cell r="N32">
            <v>9905692.0099999998</v>
          </cell>
        </row>
        <row r="33">
          <cell r="E33">
            <v>417208903.25</v>
          </cell>
          <cell r="F33">
            <v>267200341</v>
          </cell>
          <cell r="G33">
            <v>44643087</v>
          </cell>
          <cell r="J33">
            <v>2728300</v>
          </cell>
          <cell r="K33">
            <v>585800</v>
          </cell>
          <cell r="L33">
            <v>58100</v>
          </cell>
          <cell r="M33">
            <v>27944693.510000002</v>
          </cell>
          <cell r="N33">
            <v>27944693.510000002</v>
          </cell>
        </row>
        <row r="34">
          <cell r="E34">
            <v>280272452.25</v>
          </cell>
          <cell r="F34">
            <v>228914841</v>
          </cell>
          <cell r="M34">
            <v>2001880</v>
          </cell>
          <cell r="N34">
            <v>2001880</v>
          </cell>
        </row>
        <row r="35">
          <cell r="E35">
            <v>3021774</v>
          </cell>
          <cell r="F35">
            <v>2083400</v>
          </cell>
          <cell r="G35">
            <v>323074</v>
          </cell>
        </row>
        <row r="36">
          <cell r="E36">
            <v>1693400</v>
          </cell>
          <cell r="F36">
            <v>1388000</v>
          </cell>
        </row>
        <row r="37">
          <cell r="E37">
            <v>19243180</v>
          </cell>
          <cell r="F37">
            <v>11884733</v>
          </cell>
          <cell r="G37">
            <v>1628200</v>
          </cell>
          <cell r="M37">
            <v>1035990</v>
          </cell>
          <cell r="N37">
            <v>1035990</v>
          </cell>
        </row>
        <row r="38">
          <cell r="E38">
            <v>82962428</v>
          </cell>
          <cell r="F38">
            <v>51158600</v>
          </cell>
          <cell r="G38">
            <v>7370100</v>
          </cell>
          <cell r="M38">
            <v>37300</v>
          </cell>
          <cell r="N38">
            <v>37300</v>
          </cell>
        </row>
        <row r="39">
          <cell r="E39">
            <v>20400000</v>
          </cell>
          <cell r="F39">
            <v>16260900</v>
          </cell>
          <cell r="M39">
            <v>37500</v>
          </cell>
          <cell r="N39">
            <v>37500</v>
          </cell>
        </row>
        <row r="40">
          <cell r="E40">
            <v>4568825</v>
          </cell>
          <cell r="F40">
            <v>3020737</v>
          </cell>
          <cell r="G40">
            <v>41300</v>
          </cell>
          <cell r="M40">
            <v>16000</v>
          </cell>
          <cell r="N40">
            <v>16000</v>
          </cell>
        </row>
        <row r="41">
          <cell r="E41">
            <v>5293500</v>
          </cell>
          <cell r="F41">
            <v>3646200</v>
          </cell>
          <cell r="G41">
            <v>197800</v>
          </cell>
        </row>
        <row r="42">
          <cell r="E42">
            <v>1750900</v>
          </cell>
          <cell r="F42">
            <v>1364100</v>
          </cell>
          <cell r="G42">
            <v>17500</v>
          </cell>
        </row>
        <row r="43">
          <cell r="E43">
            <v>1390928</v>
          </cell>
          <cell r="F43">
            <v>945310</v>
          </cell>
          <cell r="G43">
            <v>51800</v>
          </cell>
        </row>
        <row r="44">
          <cell r="E44">
            <v>96000</v>
          </cell>
        </row>
        <row r="46">
          <cell r="E46">
            <v>5833800</v>
          </cell>
          <cell r="F46">
            <v>3591700</v>
          </cell>
          <cell r="G46">
            <v>718300</v>
          </cell>
        </row>
        <row r="47">
          <cell r="M47">
            <v>211659.98</v>
          </cell>
          <cell r="N47">
            <v>211659.98</v>
          </cell>
        </row>
        <row r="48">
          <cell r="E48">
            <v>1868500</v>
          </cell>
        </row>
        <row r="52">
          <cell r="E52">
            <v>2736300</v>
          </cell>
          <cell r="F52">
            <v>2098100</v>
          </cell>
          <cell r="G52">
            <v>78900</v>
          </cell>
        </row>
        <row r="53">
          <cell r="E53">
            <v>232000</v>
          </cell>
          <cell r="F53">
            <v>27967</v>
          </cell>
          <cell r="G53">
            <v>27600</v>
          </cell>
          <cell r="M53">
            <v>20000</v>
          </cell>
          <cell r="N53">
            <v>20000</v>
          </cell>
        </row>
        <row r="54">
          <cell r="E54">
            <v>221800</v>
          </cell>
        </row>
        <row r="56">
          <cell r="E56">
            <v>744400</v>
          </cell>
        </row>
        <row r="57">
          <cell r="E57">
            <v>6021600</v>
          </cell>
          <cell r="F57">
            <v>3539900</v>
          </cell>
          <cell r="G57">
            <v>1317800</v>
          </cell>
          <cell r="J57">
            <v>80000</v>
          </cell>
          <cell r="M57">
            <v>134980</v>
          </cell>
          <cell r="N57">
            <v>134980</v>
          </cell>
        </row>
        <row r="58">
          <cell r="E58">
            <v>4039400</v>
          </cell>
        </row>
        <row r="60">
          <cell r="E60">
            <v>1332100</v>
          </cell>
        </row>
        <row r="61">
          <cell r="E61">
            <v>1431051</v>
          </cell>
        </row>
        <row r="63">
          <cell r="E63">
            <v>223600</v>
          </cell>
        </row>
        <row r="65">
          <cell r="E65">
            <v>3633873.08</v>
          </cell>
          <cell r="F65">
            <v>2196900</v>
          </cell>
          <cell r="G65">
            <v>131100</v>
          </cell>
          <cell r="M65">
            <v>89364.36</v>
          </cell>
          <cell r="N65">
            <v>89364.36</v>
          </cell>
        </row>
        <row r="67">
          <cell r="E67">
            <v>1454400</v>
          </cell>
        </row>
        <row r="68">
          <cell r="M68">
            <v>547300</v>
          </cell>
          <cell r="N68">
            <v>547300</v>
          </cell>
        </row>
        <row r="69">
          <cell r="M69">
            <v>2500000</v>
          </cell>
          <cell r="N69">
            <v>2500000</v>
          </cell>
        </row>
        <row r="70">
          <cell r="E70">
            <v>1500000</v>
          </cell>
          <cell r="M70">
            <v>1170800</v>
          </cell>
          <cell r="N70">
            <v>1170800</v>
          </cell>
        </row>
        <row r="73">
          <cell r="E73">
            <v>1327108</v>
          </cell>
          <cell r="F73">
            <v>1027415</v>
          </cell>
        </row>
        <row r="74">
          <cell r="J74">
            <v>1119000</v>
          </cell>
          <cell r="M74">
            <v>4662343.08</v>
          </cell>
          <cell r="N74">
            <v>4662343.08</v>
          </cell>
        </row>
        <row r="75">
          <cell r="E75">
            <v>203666799.02000001</v>
          </cell>
        </row>
        <row r="76">
          <cell r="M76">
            <v>36900</v>
          </cell>
          <cell r="N76">
            <v>36900</v>
          </cell>
        </row>
        <row r="77">
          <cell r="E77">
            <v>13000433.41</v>
          </cell>
        </row>
        <row r="78">
          <cell r="E78">
            <v>884821.88</v>
          </cell>
        </row>
        <row r="79">
          <cell r="E79">
            <v>825473.88</v>
          </cell>
        </row>
        <row r="80">
          <cell r="E80">
            <v>15167091.029999999</v>
          </cell>
          <cell r="M80">
            <v>6600000</v>
          </cell>
          <cell r="N80">
            <v>6600000</v>
          </cell>
        </row>
        <row r="81">
          <cell r="E81">
            <v>14772470.029999999</v>
          </cell>
          <cell r="M81">
            <v>6000000</v>
          </cell>
          <cell r="N81">
            <v>6000000</v>
          </cell>
        </row>
        <row r="82">
          <cell r="M82">
            <v>200000</v>
          </cell>
          <cell r="N82">
            <v>200000</v>
          </cell>
        </row>
        <row r="83">
          <cell r="M83">
            <v>667000</v>
          </cell>
          <cell r="N83">
            <v>667000</v>
          </cell>
        </row>
        <row r="84">
          <cell r="E84">
            <v>1905220</v>
          </cell>
        </row>
        <row r="87">
          <cell r="E87">
            <v>3186104</v>
          </cell>
          <cell r="F87">
            <v>2477187</v>
          </cell>
          <cell r="M87">
            <v>28000</v>
          </cell>
          <cell r="N87">
            <v>28000</v>
          </cell>
        </row>
        <row r="96">
          <cell r="E96">
            <v>2216410</v>
          </cell>
        </row>
        <row r="98">
          <cell r="E98">
            <v>11817800</v>
          </cell>
          <cell r="F98">
            <v>8887600</v>
          </cell>
          <cell r="G98">
            <v>395400</v>
          </cell>
          <cell r="J98">
            <v>22800</v>
          </cell>
          <cell r="M98">
            <v>187400</v>
          </cell>
          <cell r="N98">
            <v>187400</v>
          </cell>
        </row>
        <row r="99">
          <cell r="E99">
            <v>1462600</v>
          </cell>
          <cell r="F99">
            <v>1062200</v>
          </cell>
          <cell r="G99">
            <v>80900</v>
          </cell>
          <cell r="M99">
            <v>221620</v>
          </cell>
          <cell r="N99">
            <v>221620</v>
          </cell>
        </row>
        <row r="101">
          <cell r="E101">
            <v>193840</v>
          </cell>
        </row>
        <row r="102">
          <cell r="E102">
            <v>283123</v>
          </cell>
        </row>
        <row r="103">
          <cell r="E103">
            <v>13044480</v>
          </cell>
        </row>
        <row r="106">
          <cell r="E106">
            <v>25200</v>
          </cell>
        </row>
        <row r="107">
          <cell r="E107">
            <v>671228</v>
          </cell>
        </row>
        <row r="110">
          <cell r="E110">
            <v>1186031</v>
          </cell>
          <cell r="F110">
            <v>915360</v>
          </cell>
          <cell r="G110">
            <v>44087</v>
          </cell>
        </row>
        <row r="111">
          <cell r="E111">
            <v>1002200</v>
          </cell>
        </row>
        <row r="112">
          <cell r="E112">
            <v>6684900</v>
          </cell>
          <cell r="F112">
            <v>3844000</v>
          </cell>
          <cell r="G112">
            <v>733300</v>
          </cell>
          <cell r="J112">
            <v>8000</v>
          </cell>
          <cell r="M112">
            <v>272000</v>
          </cell>
          <cell r="N112">
            <v>272000</v>
          </cell>
        </row>
        <row r="113">
          <cell r="E113">
            <v>4875700</v>
          </cell>
          <cell r="F113">
            <v>3533700</v>
          </cell>
          <cell r="G113">
            <v>187100</v>
          </cell>
          <cell r="J113">
            <v>210000</v>
          </cell>
          <cell r="K113">
            <v>120000</v>
          </cell>
          <cell r="L113">
            <v>12000</v>
          </cell>
        </row>
        <row r="114">
          <cell r="E114">
            <v>34306400</v>
          </cell>
          <cell r="F114">
            <v>25444600</v>
          </cell>
          <cell r="G114">
            <v>1399000</v>
          </cell>
          <cell r="J114">
            <v>1591000</v>
          </cell>
          <cell r="K114">
            <v>1253600</v>
          </cell>
          <cell r="L114">
            <v>13900</v>
          </cell>
          <cell r="M114">
            <v>490000</v>
          </cell>
          <cell r="N114">
            <v>490000</v>
          </cell>
        </row>
        <row r="115">
          <cell r="E115">
            <v>824500</v>
          </cell>
        </row>
        <row r="116">
          <cell r="E116">
            <v>4556200</v>
          </cell>
          <cell r="F116">
            <v>815200</v>
          </cell>
          <cell r="G116">
            <v>105400</v>
          </cell>
          <cell r="M116">
            <v>65500</v>
          </cell>
          <cell r="N116">
            <v>65500</v>
          </cell>
        </row>
        <row r="117">
          <cell r="H117">
            <v>2840339</v>
          </cell>
          <cell r="M117">
            <v>30000</v>
          </cell>
          <cell r="N117">
            <v>30000</v>
          </cell>
        </row>
        <row r="118">
          <cell r="M118">
            <v>1920300</v>
          </cell>
          <cell r="N118">
            <v>1920300</v>
          </cell>
        </row>
        <row r="119">
          <cell r="H119">
            <v>192400</v>
          </cell>
        </row>
        <row r="120">
          <cell r="M120">
            <v>260000</v>
          </cell>
          <cell r="N120">
            <v>260000</v>
          </cell>
        </row>
        <row r="121">
          <cell r="E121">
            <v>48000</v>
          </cell>
        </row>
        <row r="122">
          <cell r="E122">
            <v>2212843</v>
          </cell>
        </row>
        <row r="125">
          <cell r="E125">
            <v>3810707</v>
          </cell>
          <cell r="F125">
            <v>2960520</v>
          </cell>
        </row>
        <row r="127">
          <cell r="M127">
            <v>456000</v>
          </cell>
          <cell r="N127">
            <v>456000</v>
          </cell>
        </row>
        <row r="128">
          <cell r="H128">
            <v>640000</v>
          </cell>
          <cell r="M128">
            <v>460000</v>
          </cell>
          <cell r="N128">
            <v>460000</v>
          </cell>
        </row>
        <row r="129">
          <cell r="E129">
            <v>7194936</v>
          </cell>
          <cell r="G129">
            <v>7194936</v>
          </cell>
          <cell r="H129">
            <v>42327413</v>
          </cell>
          <cell r="M129">
            <v>11937460</v>
          </cell>
          <cell r="N129">
            <v>11937460</v>
          </cell>
        </row>
        <row r="130">
          <cell r="H130">
            <v>522586</v>
          </cell>
          <cell r="M130">
            <v>180000</v>
          </cell>
          <cell r="N130">
            <v>180000</v>
          </cell>
        </row>
        <row r="131">
          <cell r="M131">
            <v>5331000</v>
          </cell>
          <cell r="N131">
            <v>5331000</v>
          </cell>
        </row>
        <row r="132">
          <cell r="H132">
            <v>27865820</v>
          </cell>
        </row>
        <row r="133">
          <cell r="H133">
            <v>36741.74</v>
          </cell>
        </row>
        <row r="134">
          <cell r="M134">
            <v>123881689.09999999</v>
          </cell>
          <cell r="N134">
            <v>123881689.09999999</v>
          </cell>
        </row>
        <row r="137">
          <cell r="E137">
            <v>509100</v>
          </cell>
        </row>
        <row r="138">
          <cell r="E138">
            <v>55400</v>
          </cell>
        </row>
        <row r="139">
          <cell r="E139">
            <v>245000</v>
          </cell>
        </row>
        <row r="140">
          <cell r="E140">
            <v>1258800</v>
          </cell>
          <cell r="F140">
            <v>869000</v>
          </cell>
          <cell r="G140">
            <v>99000</v>
          </cell>
          <cell r="M140">
            <v>340000</v>
          </cell>
          <cell r="N140">
            <v>340000</v>
          </cell>
        </row>
        <row r="141">
          <cell r="J141">
            <v>50000</v>
          </cell>
          <cell r="M141">
            <v>2499000</v>
          </cell>
        </row>
        <row r="142">
          <cell r="E142">
            <v>1705262</v>
          </cell>
          <cell r="F142">
            <v>319200</v>
          </cell>
          <cell r="G142">
            <v>8505</v>
          </cell>
        </row>
        <row r="145">
          <cell r="E145">
            <v>3781062</v>
          </cell>
          <cell r="F145">
            <v>2972100</v>
          </cell>
        </row>
        <row r="146">
          <cell r="E146">
            <v>140000</v>
          </cell>
          <cell r="H146">
            <v>6831931.25</v>
          </cell>
          <cell r="M146">
            <v>10179441</v>
          </cell>
          <cell r="N146">
            <v>10179441</v>
          </cell>
        </row>
        <row r="148">
          <cell r="M148">
            <v>8320962</v>
          </cell>
          <cell r="N148">
            <v>8320962</v>
          </cell>
        </row>
        <row r="149">
          <cell r="M149">
            <v>30500000</v>
          </cell>
          <cell r="N149">
            <v>30500000</v>
          </cell>
        </row>
        <row r="150">
          <cell r="H150">
            <v>2299347</v>
          </cell>
        </row>
        <row r="151">
          <cell r="M151">
            <v>2600300</v>
          </cell>
          <cell r="N151">
            <v>2600300</v>
          </cell>
        </row>
        <row r="152">
          <cell r="M152">
            <v>1714000</v>
          </cell>
          <cell r="N152">
            <v>1714000</v>
          </cell>
        </row>
        <row r="153">
          <cell r="E153">
            <v>672104</v>
          </cell>
        </row>
        <row r="154">
          <cell r="E154">
            <v>1329172</v>
          </cell>
          <cell r="F154">
            <v>319200</v>
          </cell>
          <cell r="G154">
            <v>8446</v>
          </cell>
          <cell r="M154">
            <v>720000</v>
          </cell>
          <cell r="N154">
            <v>720000</v>
          </cell>
        </row>
        <row r="155">
          <cell r="J155">
            <v>820000</v>
          </cell>
          <cell r="M155">
            <v>1300000</v>
          </cell>
        </row>
        <row r="158">
          <cell r="E158">
            <v>2251429</v>
          </cell>
          <cell r="F158">
            <v>1608090</v>
          </cell>
        </row>
        <row r="159">
          <cell r="M159">
            <v>765400</v>
          </cell>
          <cell r="N159">
            <v>765400</v>
          </cell>
        </row>
        <row r="160">
          <cell r="M160">
            <v>90000</v>
          </cell>
          <cell r="N160">
            <v>90000</v>
          </cell>
        </row>
        <row r="164">
          <cell r="M164">
            <v>54503350</v>
          </cell>
          <cell r="N164">
            <v>7253350</v>
          </cell>
        </row>
        <row r="165">
          <cell r="M165">
            <v>474267</v>
          </cell>
          <cell r="N165">
            <v>474267</v>
          </cell>
        </row>
        <row r="168">
          <cell r="E168">
            <v>6888967</v>
          </cell>
          <cell r="F168">
            <v>5213370</v>
          </cell>
          <cell r="G168">
            <v>177042</v>
          </cell>
        </row>
        <row r="169">
          <cell r="H169">
            <v>300000</v>
          </cell>
          <cell r="M169">
            <v>1561230</v>
          </cell>
          <cell r="N169">
            <v>1561230</v>
          </cell>
        </row>
        <row r="170">
          <cell r="M170">
            <v>609900</v>
          </cell>
          <cell r="N170">
            <v>609900</v>
          </cell>
        </row>
        <row r="172">
          <cell r="M172">
            <v>700000</v>
          </cell>
          <cell r="N172">
            <v>700000</v>
          </cell>
        </row>
        <row r="173">
          <cell r="M173">
            <v>300000</v>
          </cell>
          <cell r="N173">
            <v>300000</v>
          </cell>
        </row>
        <row r="174">
          <cell r="E174">
            <v>198790</v>
          </cell>
          <cell r="H174">
            <v>2211463</v>
          </cell>
          <cell r="M174">
            <v>475127</v>
          </cell>
          <cell r="N174">
            <v>245000</v>
          </cell>
        </row>
        <row r="175">
          <cell r="E175">
            <v>807300</v>
          </cell>
        </row>
        <row r="176">
          <cell r="E176">
            <v>14453267</v>
          </cell>
          <cell r="F176">
            <v>6124136</v>
          </cell>
          <cell r="G176">
            <v>0</v>
          </cell>
          <cell r="H176">
            <v>0</v>
          </cell>
        </row>
        <row r="177">
          <cell r="E177">
            <v>14453267</v>
          </cell>
          <cell r="F177">
            <v>6124136</v>
          </cell>
          <cell r="G177">
            <v>0</v>
          </cell>
          <cell r="H177">
            <v>0</v>
          </cell>
        </row>
        <row r="178">
          <cell r="E178">
            <v>7924334</v>
          </cell>
          <cell r="F178">
            <v>6124136</v>
          </cell>
        </row>
        <row r="179">
          <cell r="E179">
            <v>481000</v>
          </cell>
        </row>
        <row r="180">
          <cell r="E180">
            <v>6047933</v>
          </cell>
        </row>
        <row r="184">
          <cell r="E184">
            <v>38570100</v>
          </cell>
        </row>
        <row r="185">
          <cell r="E185">
            <v>312006000</v>
          </cell>
        </row>
        <row r="186">
          <cell r="E186">
            <v>347965900</v>
          </cell>
        </row>
        <row r="188">
          <cell r="E188">
            <v>239100</v>
          </cell>
        </row>
        <row r="189">
          <cell r="E189">
            <v>500000</v>
          </cell>
        </row>
        <row r="190">
          <cell r="E190">
            <v>45537797</v>
          </cell>
          <cell r="M190">
            <v>500000</v>
          </cell>
          <cell r="N190">
            <v>500000</v>
          </cell>
        </row>
      </sheetData>
      <sheetData sheetId="2">
        <row r="32">
          <cell r="E32">
            <v>-924274</v>
          </cell>
          <cell r="F32">
            <v>-1283640</v>
          </cell>
          <cell r="M32">
            <v>20000</v>
          </cell>
          <cell r="N32">
            <v>20000</v>
          </cell>
        </row>
        <row r="33">
          <cell r="E33">
            <v>1598317</v>
          </cell>
          <cell r="F33">
            <v>243244</v>
          </cell>
          <cell r="G33">
            <v>-219919</v>
          </cell>
          <cell r="M33">
            <v>105078</v>
          </cell>
          <cell r="N33">
            <v>105078</v>
          </cell>
        </row>
        <row r="37">
          <cell r="E37">
            <v>70000</v>
          </cell>
          <cell r="M37">
            <v>156772</v>
          </cell>
          <cell r="N37">
            <v>156772</v>
          </cell>
        </row>
        <row r="38">
          <cell r="E38">
            <v>158500</v>
          </cell>
        </row>
        <row r="40">
          <cell r="E40">
            <v>15000</v>
          </cell>
        </row>
        <row r="41">
          <cell r="E41">
            <v>-15000</v>
          </cell>
        </row>
        <row r="46">
          <cell r="E46">
            <v>10000</v>
          </cell>
          <cell r="F46">
            <v>27500</v>
          </cell>
          <cell r="G46">
            <v>-33550</v>
          </cell>
        </row>
        <row r="65">
          <cell r="E65">
            <v>53977.62</v>
          </cell>
          <cell r="M65">
            <v>-53977.62</v>
          </cell>
          <cell r="N65">
            <v>-53977.62</v>
          </cell>
        </row>
        <row r="80">
          <cell r="M80">
            <v>10000000</v>
          </cell>
          <cell r="N80">
            <v>10000000</v>
          </cell>
        </row>
        <row r="81">
          <cell r="M81">
            <v>10000000</v>
          </cell>
          <cell r="N81">
            <v>10000000</v>
          </cell>
        </row>
        <row r="103">
          <cell r="E103">
            <v>20000</v>
          </cell>
        </row>
        <row r="104">
          <cell r="H104">
            <v>1502074</v>
          </cell>
        </row>
        <row r="105">
          <cell r="H105">
            <v>1502074</v>
          </cell>
        </row>
        <row r="111">
          <cell r="E111">
            <v>-5000</v>
          </cell>
        </row>
        <row r="113">
          <cell r="E113">
            <v>3000</v>
          </cell>
          <cell r="G113">
            <v>38000</v>
          </cell>
        </row>
        <row r="114">
          <cell r="E114">
            <v>1292400</v>
          </cell>
          <cell r="F114">
            <v>1067600</v>
          </cell>
          <cell r="M114">
            <v>180000</v>
          </cell>
          <cell r="N114">
            <v>180000</v>
          </cell>
        </row>
        <row r="116">
          <cell r="E116">
            <v>176600</v>
          </cell>
        </row>
        <row r="118">
          <cell r="M118">
            <v>-207300</v>
          </cell>
          <cell r="N118">
            <v>-207300</v>
          </cell>
        </row>
        <row r="120">
          <cell r="M120">
            <v>111000</v>
          </cell>
          <cell r="N120">
            <v>111000</v>
          </cell>
        </row>
        <row r="122">
          <cell r="E122">
            <v>-78300</v>
          </cell>
        </row>
        <row r="134">
          <cell r="M134">
            <v>9000000</v>
          </cell>
          <cell r="N134">
            <v>9000000</v>
          </cell>
        </row>
        <row r="140">
          <cell r="E140">
            <v>4308</v>
          </cell>
          <cell r="M140">
            <v>-4308</v>
          </cell>
          <cell r="N140">
            <v>-4308</v>
          </cell>
        </row>
        <row r="146">
          <cell r="H146">
            <v>291000</v>
          </cell>
        </row>
        <row r="159">
          <cell r="M159">
            <v>46478.400000000001</v>
          </cell>
          <cell r="N159">
            <v>46478.400000000001</v>
          </cell>
        </row>
        <row r="163">
          <cell r="M163">
            <v>8000000</v>
          </cell>
          <cell r="N163">
            <v>8000000</v>
          </cell>
        </row>
        <row r="164">
          <cell r="M164">
            <v>116196</v>
          </cell>
          <cell r="N164">
            <v>116196</v>
          </cell>
        </row>
        <row r="176">
          <cell r="E176">
            <v>0</v>
          </cell>
          <cell r="F176">
            <v>0</v>
          </cell>
          <cell r="G176">
            <v>0</v>
          </cell>
          <cell r="H176">
            <v>0</v>
          </cell>
        </row>
        <row r="177">
          <cell r="E177">
            <v>0</v>
          </cell>
          <cell r="F177">
            <v>0</v>
          </cell>
          <cell r="G177">
            <v>0</v>
          </cell>
          <cell r="H177">
            <v>0</v>
          </cell>
        </row>
        <row r="185">
          <cell r="E185">
            <v>-2590700</v>
          </cell>
        </row>
        <row r="186">
          <cell r="E186">
            <v>133640800</v>
          </cell>
        </row>
      </sheetData>
      <sheetData sheetId="3">
        <row r="24">
          <cell r="M24">
            <v>23179700</v>
          </cell>
          <cell r="N24">
            <v>23179700</v>
          </cell>
        </row>
        <row r="28">
          <cell r="E28">
            <v>-501218</v>
          </cell>
        </row>
        <row r="32">
          <cell r="E32">
            <v>19000</v>
          </cell>
          <cell r="M32">
            <v>40000</v>
          </cell>
          <cell r="N32">
            <v>40000</v>
          </cell>
        </row>
        <row r="33">
          <cell r="E33">
            <v>46000</v>
          </cell>
          <cell r="M33">
            <v>14000</v>
          </cell>
          <cell r="N33">
            <v>14000</v>
          </cell>
        </row>
        <row r="103">
          <cell r="E103">
            <v>234700</v>
          </cell>
        </row>
        <row r="134">
          <cell r="M134">
            <v>11242613.359999999</v>
          </cell>
          <cell r="N134">
            <v>11242613.359999999</v>
          </cell>
        </row>
        <row r="146">
          <cell r="H146">
            <v>120518</v>
          </cell>
          <cell r="M146">
            <v>47000</v>
          </cell>
          <cell r="N146">
            <v>47000</v>
          </cell>
        </row>
        <row r="176">
          <cell r="E176">
            <v>0</v>
          </cell>
          <cell r="F176">
            <v>0</v>
          </cell>
          <cell r="G176">
            <v>0</v>
          </cell>
          <cell r="H176">
            <v>0</v>
          </cell>
        </row>
        <row r="177">
          <cell r="E177">
            <v>0</v>
          </cell>
          <cell r="F177">
            <v>0</v>
          </cell>
          <cell r="G177">
            <v>0</v>
          </cell>
          <cell r="H17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БЮДЖЕТ 29.12.2016 затв"/>
      <sheetName val="16.02.2017 "/>
      <sheetName val="09.03.2017"/>
      <sheetName val="проект"/>
    </sheetNames>
    <sheetDataSet>
      <sheetData sheetId="0" refreshError="1">
        <row r="15">
          <cell r="P15">
            <v>197000</v>
          </cell>
        </row>
        <row r="21">
          <cell r="P21">
            <v>4142800</v>
          </cell>
        </row>
        <row r="29">
          <cell r="P29">
            <v>2622566.2799999998</v>
          </cell>
        </row>
        <row r="30">
          <cell r="P30">
            <v>1403968.51</v>
          </cell>
        </row>
        <row r="44">
          <cell r="P44">
            <v>205359.98</v>
          </cell>
        </row>
        <row r="79">
          <cell r="P79">
            <v>200000</v>
          </cell>
        </row>
        <row r="114">
          <cell r="P114">
            <v>67500</v>
          </cell>
        </row>
        <row r="121">
          <cell r="P121">
            <v>916000</v>
          </cell>
        </row>
        <row r="122">
          <cell r="P122">
            <v>456000</v>
          </cell>
        </row>
        <row r="123">
          <cell r="P123">
            <v>460000</v>
          </cell>
        </row>
        <row r="124">
          <cell r="P124">
            <v>132898.55000000005</v>
          </cell>
        </row>
        <row r="126">
          <cell r="P126">
            <v>527000</v>
          </cell>
        </row>
        <row r="127">
          <cell r="P127">
            <v>1200000</v>
          </cell>
        </row>
        <row r="128">
          <cell r="P128">
            <v>3000000</v>
          </cell>
        </row>
        <row r="147">
          <cell r="P147">
            <v>490000</v>
          </cell>
        </row>
        <row r="159">
          <cell r="P159">
            <v>927000</v>
          </cell>
        </row>
        <row r="165">
          <cell r="P165">
            <v>751230</v>
          </cell>
        </row>
        <row r="166">
          <cell r="P166">
            <v>500000</v>
          </cell>
        </row>
      </sheetData>
      <sheetData sheetId="1" refreshError="1">
        <row r="29">
          <cell r="P29">
            <v>12500</v>
          </cell>
        </row>
        <row r="30">
          <cell r="P30">
            <v>25000</v>
          </cell>
        </row>
      </sheetData>
      <sheetData sheetId="2" refreshError="1">
        <row r="16">
          <cell r="P16">
            <v>550900</v>
          </cell>
        </row>
        <row r="20">
          <cell r="P20">
            <v>132760</v>
          </cell>
        </row>
        <row r="21">
          <cell r="P21">
            <v>37052000</v>
          </cell>
        </row>
        <row r="25">
          <cell r="P25">
            <v>7768100</v>
          </cell>
        </row>
        <row r="29">
          <cell r="P29">
            <v>2046900</v>
          </cell>
        </row>
        <row r="30">
          <cell r="P30">
            <v>549569</v>
          </cell>
        </row>
        <row r="37">
          <cell r="P37">
            <v>16000</v>
          </cell>
        </row>
        <row r="54">
          <cell r="P54">
            <v>70000</v>
          </cell>
        </row>
        <row r="66">
          <cell r="P66">
            <v>2500000</v>
          </cell>
        </row>
        <row r="67">
          <cell r="P67">
            <v>1718100</v>
          </cell>
        </row>
        <row r="71">
          <cell r="P71">
            <v>2684404</v>
          </cell>
        </row>
        <row r="73">
          <cell r="P73">
            <v>36900</v>
          </cell>
        </row>
        <row r="80">
          <cell r="P80">
            <v>747000</v>
          </cell>
        </row>
        <row r="84">
          <cell r="P84">
            <v>11000</v>
          </cell>
        </row>
        <row r="96">
          <cell r="P96">
            <v>187400</v>
          </cell>
        </row>
        <row r="97">
          <cell r="P97">
            <v>221620</v>
          </cell>
        </row>
        <row r="108">
          <cell r="P108">
            <v>272000</v>
          </cell>
        </row>
        <row r="110">
          <cell r="P110">
            <v>490000</v>
          </cell>
        </row>
        <row r="112">
          <cell r="P112">
            <v>65500</v>
          </cell>
        </row>
        <row r="114">
          <cell r="P114">
            <v>1838100</v>
          </cell>
        </row>
        <row r="115">
          <cell r="P115">
            <v>260000</v>
          </cell>
        </row>
        <row r="124">
          <cell r="P124">
            <v>8631760</v>
          </cell>
        </row>
        <row r="125">
          <cell r="P125">
            <v>180000</v>
          </cell>
        </row>
        <row r="126">
          <cell r="P126">
            <v>2917900</v>
          </cell>
        </row>
        <row r="127">
          <cell r="P127">
            <v>38600000</v>
          </cell>
        </row>
        <row r="128">
          <cell r="P128">
            <v>27947000</v>
          </cell>
        </row>
        <row r="133">
          <cell r="P133">
            <v>340000</v>
          </cell>
        </row>
        <row r="139">
          <cell r="P139">
            <v>5045000</v>
          </cell>
        </row>
        <row r="141">
          <cell r="P141">
            <v>6500000</v>
          </cell>
        </row>
        <row r="142">
          <cell r="P142">
            <v>21000000</v>
          </cell>
        </row>
        <row r="144">
          <cell r="P144">
            <v>355000</v>
          </cell>
        </row>
        <row r="147">
          <cell r="P147">
            <v>180000</v>
          </cell>
        </row>
        <row r="158">
          <cell r="P158">
            <v>12520000</v>
          </cell>
        </row>
        <row r="159">
          <cell r="P159">
            <v>65143000</v>
          </cell>
        </row>
        <row r="161">
          <cell r="P161">
            <v>100000</v>
          </cell>
        </row>
        <row r="165">
          <cell r="P165">
            <v>560000</v>
          </cell>
        </row>
        <row r="168">
          <cell r="P168">
            <v>700000</v>
          </cell>
        </row>
        <row r="169">
          <cell r="P169">
            <v>300000</v>
          </cell>
        </row>
        <row r="170">
          <cell r="P170">
            <v>245000</v>
          </cell>
        </row>
        <row r="187">
          <cell r="P187">
            <v>250000</v>
          </cell>
        </row>
      </sheetData>
      <sheetData sheetId="3" refreshError="1">
        <row r="21">
          <cell r="P21">
            <v>18010000</v>
          </cell>
        </row>
        <row r="113">
          <cell r="P113">
            <v>30000</v>
          </cell>
        </row>
        <row r="159">
          <cell r="P159">
            <v>210000</v>
          </cell>
        </row>
        <row r="161">
          <cell r="P161">
            <v>80000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БЮДЖЕТ уточнений "/>
      <sheetName val="БЮДЖЕТ 29.12.2016 затв"/>
      <sheetName val="16.02.2017 "/>
      <sheetName val="09.03.2017"/>
      <sheetName val="20.04.2017"/>
      <sheetName val="25.05.2017"/>
      <sheetName val="ПРОЕКТ червень"/>
    </sheetNames>
    <sheetDataSet>
      <sheetData sheetId="0" refreshError="1"/>
      <sheetData sheetId="1" refreshError="1"/>
      <sheetData sheetId="2" refreshError="1"/>
      <sheetData sheetId="3" refreshError="1">
        <row r="152">
          <cell r="P152">
            <v>765400</v>
          </cell>
        </row>
        <row r="153">
          <cell r="P153">
            <v>90000</v>
          </cell>
        </row>
      </sheetData>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14"/>
  <sheetViews>
    <sheetView showZeros="0" tabSelected="1" view="pageBreakPreview" topLeftCell="E186" zoomScale="40" zoomScaleNormal="35" zoomScaleSheetLayoutView="40" workbookViewId="0">
      <selection activeCell="N162" sqref="N162"/>
    </sheetView>
  </sheetViews>
  <sheetFormatPr defaultColWidth="30.140625" defaultRowHeight="23.25"/>
  <cols>
    <col min="1" max="1" width="17" style="1" customWidth="1"/>
    <col min="2" max="2" width="12.140625" style="4" customWidth="1"/>
    <col min="3" max="3" width="33" style="1" customWidth="1"/>
    <col min="4" max="4" width="45" style="58" customWidth="1"/>
    <col min="5" max="5" width="44" style="58" customWidth="1"/>
    <col min="6" max="6" width="39.7109375" style="58" customWidth="1"/>
    <col min="7" max="7" width="38.42578125" style="58" customWidth="1"/>
    <col min="8" max="8" width="37.140625" style="58" customWidth="1"/>
    <col min="9" max="9" width="40.42578125" style="58" customWidth="1"/>
    <col min="10" max="10" width="35.85546875" style="58" customWidth="1"/>
    <col min="11" max="11" width="34.28515625" style="58" customWidth="1"/>
    <col min="12" max="12" width="25.7109375" style="58" customWidth="1"/>
    <col min="13" max="13" width="39" style="58" customWidth="1"/>
    <col min="14" max="14" width="40.28515625" style="58" customWidth="1"/>
    <col min="15" max="15" width="34.28515625" style="58" hidden="1" customWidth="1"/>
    <col min="16" max="16" width="43.28515625" style="58" customWidth="1"/>
    <col min="17" max="245" width="9.140625" style="58" customWidth="1"/>
    <col min="246" max="16384" width="30.140625" style="58"/>
  </cols>
  <sheetData>
    <row r="1" spans="1:16" s="4" customFormat="1" ht="34.5" customHeight="1">
      <c r="A1" s="1"/>
      <c r="B1" s="3"/>
      <c r="C1" s="2"/>
      <c r="D1" s="3"/>
      <c r="E1" s="3"/>
      <c r="F1" s="3"/>
      <c r="G1" s="3"/>
      <c r="H1" s="3"/>
      <c r="I1" s="3"/>
      <c r="J1" s="3"/>
      <c r="K1" s="3"/>
      <c r="L1" s="3"/>
      <c r="N1" s="117" t="s">
        <v>0</v>
      </c>
      <c r="O1" s="117"/>
      <c r="P1" s="117"/>
    </row>
    <row r="2" spans="1:16" s="4" customFormat="1" ht="27">
      <c r="A2" s="1"/>
      <c r="B2" s="3"/>
      <c r="C2" s="2"/>
      <c r="D2" s="3"/>
      <c r="E2" s="3"/>
      <c r="F2" s="3"/>
      <c r="G2" s="3"/>
      <c r="H2" s="3"/>
      <c r="I2" s="3"/>
      <c r="J2" s="3"/>
      <c r="K2" s="3"/>
      <c r="L2" s="3"/>
      <c r="N2" s="118" t="s">
        <v>1</v>
      </c>
      <c r="O2" s="118"/>
      <c r="P2" s="118"/>
    </row>
    <row r="3" spans="1:16" s="4" customFormat="1" ht="36.75" customHeight="1">
      <c r="A3" s="1"/>
      <c r="B3" s="3"/>
      <c r="C3" s="2"/>
      <c r="D3" s="3"/>
      <c r="E3" s="3"/>
      <c r="F3" s="3"/>
      <c r="G3" s="3"/>
      <c r="H3" s="3"/>
      <c r="I3" s="3"/>
      <c r="J3" s="3"/>
      <c r="K3" s="3"/>
      <c r="L3" s="3"/>
      <c r="N3" s="118" t="s">
        <v>2</v>
      </c>
      <c r="O3" s="118"/>
      <c r="P3" s="118"/>
    </row>
    <row r="4" spans="1:16" s="4" customFormat="1" ht="16.5" customHeight="1">
      <c r="A4" s="1"/>
      <c r="B4" s="3"/>
      <c r="C4" s="2"/>
      <c r="D4" s="3"/>
      <c r="E4" s="3"/>
      <c r="F4" s="3"/>
      <c r="G4" s="3"/>
      <c r="H4" s="3"/>
      <c r="I4" s="3"/>
      <c r="J4" s="3"/>
      <c r="K4" s="3"/>
      <c r="L4" s="3"/>
      <c r="N4" s="5"/>
      <c r="O4" s="5"/>
      <c r="P4" s="5"/>
    </row>
    <row r="5" spans="1:16" s="6" customFormat="1" ht="51" customHeight="1">
      <c r="A5" s="119" t="s">
        <v>3</v>
      </c>
      <c r="B5" s="120"/>
      <c r="C5" s="120"/>
      <c r="D5" s="120"/>
      <c r="E5" s="120"/>
      <c r="F5" s="120"/>
      <c r="G5" s="120"/>
      <c r="H5" s="120"/>
      <c r="I5" s="120"/>
      <c r="J5" s="120"/>
      <c r="K5" s="120"/>
      <c r="L5" s="120"/>
      <c r="M5" s="120"/>
      <c r="N5" s="120"/>
      <c r="O5" s="120"/>
      <c r="P5" s="120"/>
    </row>
    <row r="6" spans="1:16" s="6" customFormat="1" ht="48" customHeight="1">
      <c r="A6" s="115" t="s">
        <v>4</v>
      </c>
      <c r="B6" s="116"/>
      <c r="C6" s="116"/>
      <c r="D6" s="116"/>
      <c r="E6" s="116"/>
      <c r="F6" s="116"/>
      <c r="G6" s="116"/>
      <c r="H6" s="116"/>
      <c r="I6" s="116"/>
      <c r="J6" s="116"/>
      <c r="K6" s="116"/>
      <c r="L6" s="116"/>
      <c r="M6" s="116"/>
      <c r="N6" s="116"/>
      <c r="O6" s="116"/>
      <c r="P6" s="116"/>
    </row>
    <row r="7" spans="1:16" s="10" customFormat="1" ht="37.5" customHeight="1">
      <c r="A7" s="1"/>
      <c r="B7" s="65"/>
      <c r="C7" s="7"/>
      <c r="D7" s="8"/>
      <c r="E7" s="8"/>
      <c r="F7" s="8"/>
      <c r="G7" s="8"/>
      <c r="H7" s="8"/>
      <c r="I7" s="8"/>
      <c r="J7" s="8"/>
      <c r="K7" s="8"/>
      <c r="L7" s="8"/>
      <c r="M7" s="8"/>
      <c r="N7" s="8"/>
      <c r="O7" s="8"/>
      <c r="P7" s="9" t="s">
        <v>5</v>
      </c>
    </row>
    <row r="8" spans="1:16" s="10" customFormat="1" ht="30.75" customHeight="1">
      <c r="A8" s="108" t="s">
        <v>6</v>
      </c>
      <c r="B8" s="109" t="s">
        <v>7</v>
      </c>
      <c r="C8" s="110" t="s">
        <v>8</v>
      </c>
      <c r="D8" s="111" t="s">
        <v>9</v>
      </c>
      <c r="E8" s="111"/>
      <c r="F8" s="111"/>
      <c r="G8" s="111"/>
      <c r="H8" s="112"/>
      <c r="I8" s="111" t="s">
        <v>10</v>
      </c>
      <c r="J8" s="111"/>
      <c r="K8" s="111"/>
      <c r="L8" s="111"/>
      <c r="M8" s="111"/>
      <c r="N8" s="111"/>
      <c r="O8" s="11"/>
      <c r="P8" s="110" t="s">
        <v>11</v>
      </c>
    </row>
    <row r="9" spans="1:16" s="10" customFormat="1" ht="24.75" customHeight="1">
      <c r="A9" s="108"/>
      <c r="B9" s="109"/>
      <c r="C9" s="110"/>
      <c r="D9" s="110" t="s">
        <v>12</v>
      </c>
      <c r="E9" s="110" t="s">
        <v>13</v>
      </c>
      <c r="F9" s="110" t="s">
        <v>14</v>
      </c>
      <c r="G9" s="110"/>
      <c r="H9" s="110" t="s">
        <v>15</v>
      </c>
      <c r="I9" s="110" t="s">
        <v>12</v>
      </c>
      <c r="J9" s="113" t="s">
        <v>13</v>
      </c>
      <c r="K9" s="110" t="s">
        <v>16</v>
      </c>
      <c r="L9" s="110"/>
      <c r="M9" s="113" t="s">
        <v>15</v>
      </c>
      <c r="N9" s="12" t="s">
        <v>17</v>
      </c>
      <c r="O9" s="12"/>
      <c r="P9" s="110"/>
    </row>
    <row r="10" spans="1:16" s="10" customFormat="1">
      <c r="A10" s="108"/>
      <c r="B10" s="109"/>
      <c r="C10" s="110"/>
      <c r="D10" s="110"/>
      <c r="E10" s="110"/>
      <c r="F10" s="110" t="s">
        <v>18</v>
      </c>
      <c r="G10" s="110" t="s">
        <v>19</v>
      </c>
      <c r="H10" s="110"/>
      <c r="I10" s="110"/>
      <c r="J10" s="113"/>
      <c r="K10" s="110" t="s">
        <v>20</v>
      </c>
      <c r="L10" s="110" t="s">
        <v>21</v>
      </c>
      <c r="M10" s="113"/>
      <c r="N10" s="110" t="s">
        <v>22</v>
      </c>
      <c r="O10" s="12"/>
      <c r="P10" s="114"/>
    </row>
    <row r="11" spans="1:16" s="10" customFormat="1" ht="201" customHeight="1">
      <c r="A11" s="108"/>
      <c r="B11" s="109"/>
      <c r="C11" s="110"/>
      <c r="D11" s="110"/>
      <c r="E11" s="110"/>
      <c r="F11" s="110"/>
      <c r="G11" s="110"/>
      <c r="H11" s="110"/>
      <c r="I11" s="110"/>
      <c r="J11" s="113"/>
      <c r="K11" s="110"/>
      <c r="L11" s="110"/>
      <c r="M11" s="113"/>
      <c r="N11" s="114"/>
      <c r="O11" s="13" t="s">
        <v>23</v>
      </c>
      <c r="P11" s="114"/>
    </row>
    <row r="12" spans="1:16" s="17" customFormat="1" ht="90">
      <c r="A12" s="14" t="s">
        <v>24</v>
      </c>
      <c r="B12" s="70"/>
      <c r="C12" s="16" t="s">
        <v>25</v>
      </c>
      <c r="D12" s="77">
        <f>SUM(D13)</f>
        <v>73998777.75</v>
      </c>
      <c r="E12" s="77">
        <f>E13</f>
        <v>66185120.75</v>
      </c>
      <c r="F12" s="77">
        <f>F13</f>
        <v>40558076</v>
      </c>
      <c r="G12" s="77">
        <f>G13</f>
        <v>1631855</v>
      </c>
      <c r="H12" s="77">
        <f t="shared" ref="H12:P12" si="0">SUM(H13)</f>
        <v>7813657</v>
      </c>
      <c r="I12" s="77">
        <f t="shared" si="0"/>
        <v>104429597.55</v>
      </c>
      <c r="J12" s="77">
        <f t="shared" si="0"/>
        <v>6992</v>
      </c>
      <c r="K12" s="77">
        <f t="shared" si="0"/>
        <v>0</v>
      </c>
      <c r="L12" s="77">
        <f t="shared" si="0"/>
        <v>0</v>
      </c>
      <c r="M12" s="77">
        <f t="shared" si="0"/>
        <v>104422605.55</v>
      </c>
      <c r="N12" s="77">
        <f t="shared" si="0"/>
        <v>104422605.55</v>
      </c>
      <c r="O12" s="77" t="e">
        <f t="shared" si="0"/>
        <v>#REF!</v>
      </c>
      <c r="P12" s="77">
        <f t="shared" si="0"/>
        <v>178428375.30000001</v>
      </c>
    </row>
    <row r="13" spans="1:16" s="19" customFormat="1" ht="93">
      <c r="A13" s="15" t="s">
        <v>26</v>
      </c>
      <c r="B13" s="70"/>
      <c r="C13" s="18" t="s">
        <v>25</v>
      </c>
      <c r="D13" s="78">
        <f>SUM(D14+D20+D25+D26+D23+D22+D28+D19+D24+D17+D15+D18)</f>
        <v>73998777.75</v>
      </c>
      <c r="E13" s="78">
        <f t="shared" ref="E13:P13" si="1">SUM(E14+E20+E25+E26+E23+E22+E28+E19+E24+E17+E15+E18)</f>
        <v>66185120.75</v>
      </c>
      <c r="F13" s="78">
        <f t="shared" si="1"/>
        <v>40558076</v>
      </c>
      <c r="G13" s="78">
        <f t="shared" si="1"/>
        <v>1631855</v>
      </c>
      <c r="H13" s="78">
        <f t="shared" si="1"/>
        <v>7813657</v>
      </c>
      <c r="I13" s="78">
        <f t="shared" si="1"/>
        <v>104429597.55</v>
      </c>
      <c r="J13" s="78">
        <f t="shared" si="1"/>
        <v>6992</v>
      </c>
      <c r="K13" s="78">
        <f t="shared" si="1"/>
        <v>0</v>
      </c>
      <c r="L13" s="78">
        <f t="shared" si="1"/>
        <v>0</v>
      </c>
      <c r="M13" s="78">
        <f t="shared" si="1"/>
        <v>104422605.55</v>
      </c>
      <c r="N13" s="78">
        <f t="shared" si="1"/>
        <v>104422605.55</v>
      </c>
      <c r="O13" s="78" t="e">
        <f t="shared" si="1"/>
        <v>#REF!</v>
      </c>
      <c r="P13" s="78">
        <f t="shared" si="1"/>
        <v>178428375.30000001</v>
      </c>
    </row>
    <row r="14" spans="1:16" s="10" customFormat="1" ht="302.25">
      <c r="A14" s="20" t="s">
        <v>27</v>
      </c>
      <c r="B14" s="71" t="s">
        <v>28</v>
      </c>
      <c r="C14" s="21" t="s">
        <v>29</v>
      </c>
      <c r="D14" s="79">
        <f>E14+H14</f>
        <v>53864489</v>
      </c>
      <c r="E14" s="79">
        <f>'[1]04.07.2017'!E14+'[1]29.08.2017'!E14+[1]проект14.09.2017!E14</f>
        <v>53864489</v>
      </c>
      <c r="F14" s="79">
        <f>'[1]04.07.2017'!F14+'[1]29.08.2017'!F14+[1]проект14.09.2017!F14</f>
        <v>40313100</v>
      </c>
      <c r="G14" s="79">
        <f>'[1]04.07.2017'!G14+'[1]29.08.2017'!G14+[1]проект14.09.2017!G14</f>
        <v>1611376</v>
      </c>
      <c r="H14" s="79">
        <f>'[1]04.07.2017'!H14+'[1]29.08.2017'!H14+[1]проект14.09.2017!H14</f>
        <v>0</v>
      </c>
      <c r="I14" s="79">
        <f t="shared" ref="I14:I19" si="2">J14+M14</f>
        <v>65750</v>
      </c>
      <c r="J14" s="79">
        <f>'[1]04.07.2017'!J14+'[1]29.08.2017'!J14+[1]проект14.09.2017!J14</f>
        <v>0</v>
      </c>
      <c r="K14" s="79">
        <f>'[1]04.07.2017'!K14+'[1]29.08.2017'!K14+[1]проект14.09.2017!K14</f>
        <v>0</v>
      </c>
      <c r="L14" s="79">
        <f>'[1]04.07.2017'!L14+'[1]29.08.2017'!L14+[1]проект14.09.2017!L14</f>
        <v>0</v>
      </c>
      <c r="M14" s="79">
        <f>'[1]04.07.2017'!M14+'[1]29.08.2017'!M14+[1]проект14.09.2017!M14</f>
        <v>65750</v>
      </c>
      <c r="N14" s="79">
        <f>'[1]04.07.2017'!N14+'[1]29.08.2017'!N14+[1]проект14.09.2017!N14</f>
        <v>65750</v>
      </c>
      <c r="O14" s="79" t="e">
        <f>'[2]БЮДЖЕТ 29.12.2016 затв'!P14+'[2]16.02.2017 '!P14+'[2]09.03.2017'!P14+[2]проект!P14</f>
        <v>#REF!</v>
      </c>
      <c r="P14" s="79">
        <f t="shared" ref="P14:P19" si="3">D14+I14</f>
        <v>53930239</v>
      </c>
    </row>
    <row r="15" spans="1:16" s="10" customFormat="1" ht="372">
      <c r="A15" s="20" t="s">
        <v>30</v>
      </c>
      <c r="B15" s="71"/>
      <c r="C15" s="21" t="s">
        <v>31</v>
      </c>
      <c r="D15" s="79">
        <f>D16</f>
        <v>500000</v>
      </c>
      <c r="E15" s="79">
        <f>E16</f>
        <v>500000</v>
      </c>
      <c r="F15" s="79">
        <f t="shared" ref="F15:N15" si="4">F16</f>
        <v>0</v>
      </c>
      <c r="G15" s="79">
        <f t="shared" si="4"/>
        <v>0</v>
      </c>
      <c r="H15" s="79">
        <f t="shared" si="4"/>
        <v>0</v>
      </c>
      <c r="I15" s="79">
        <f t="shared" si="2"/>
        <v>0</v>
      </c>
      <c r="J15" s="79">
        <f t="shared" si="4"/>
        <v>0</v>
      </c>
      <c r="K15" s="79">
        <f t="shared" si="4"/>
        <v>0</v>
      </c>
      <c r="L15" s="79">
        <f t="shared" si="4"/>
        <v>0</v>
      </c>
      <c r="M15" s="79">
        <f t="shared" si="4"/>
        <v>0</v>
      </c>
      <c r="N15" s="79">
        <f t="shared" si="4"/>
        <v>0</v>
      </c>
      <c r="O15" s="79"/>
      <c r="P15" s="79">
        <f t="shared" si="3"/>
        <v>500000</v>
      </c>
    </row>
    <row r="16" spans="1:16" s="10" customFormat="1" ht="139.5">
      <c r="A16" s="22" t="s">
        <v>32</v>
      </c>
      <c r="B16" s="72" t="s">
        <v>33</v>
      </c>
      <c r="C16" s="23" t="s">
        <v>34</v>
      </c>
      <c r="D16" s="80">
        <f>E16</f>
        <v>500000</v>
      </c>
      <c r="E16" s="80">
        <f>'[1]04.07.2017'!E16+'[1]29.08.2017'!E16+[1]проект14.09.2017!E16</f>
        <v>500000</v>
      </c>
      <c r="F16" s="80">
        <f>'[1]04.07.2017'!F16+'[1]29.08.2017'!F16+[1]проект14.09.2017!F16</f>
        <v>0</v>
      </c>
      <c r="G16" s="80">
        <f>'[1]04.07.2017'!G16+'[1]29.08.2017'!G16+[1]проект14.09.2017!G16</f>
        <v>0</v>
      </c>
      <c r="H16" s="80">
        <f>'[1]04.07.2017'!H16+'[1]29.08.2017'!H16+[1]проект14.09.2017!H16</f>
        <v>0</v>
      </c>
      <c r="I16" s="79">
        <f t="shared" si="2"/>
        <v>0</v>
      </c>
      <c r="J16" s="80">
        <f>'[1]04.07.2017'!J16+'[1]29.08.2017'!J16+[1]проект14.09.2017!J16</f>
        <v>0</v>
      </c>
      <c r="K16" s="80">
        <f>'[1]04.07.2017'!K16+'[1]29.08.2017'!K16+[1]проект14.09.2017!K16</f>
        <v>0</v>
      </c>
      <c r="L16" s="80">
        <f>'[1]04.07.2017'!L16+'[1]29.08.2017'!L16+[1]проект14.09.2017!L16</f>
        <v>0</v>
      </c>
      <c r="M16" s="80">
        <f>'[1]04.07.2017'!M16+'[1]29.08.2017'!M16+[1]проект14.09.2017!M16</f>
        <v>0</v>
      </c>
      <c r="N16" s="80">
        <f>'[1]04.07.2017'!N16+'[1]29.08.2017'!N16+[1]проект14.09.2017!N16</f>
        <v>0</v>
      </c>
      <c r="O16" s="80"/>
      <c r="P16" s="80">
        <f t="shared" si="3"/>
        <v>500000</v>
      </c>
    </row>
    <row r="17" spans="1:16" s="10" customFormat="1" ht="69.75">
      <c r="A17" s="20" t="s">
        <v>35</v>
      </c>
      <c r="B17" s="73" t="s">
        <v>36</v>
      </c>
      <c r="C17" s="21" t="s">
        <v>37</v>
      </c>
      <c r="D17" s="79">
        <f>E17+H17</f>
        <v>0</v>
      </c>
      <c r="E17" s="79">
        <f>'[1]04.07.2017'!E17+'[1]29.08.2017'!E17+[1]проект14.09.2017!E17</f>
        <v>0</v>
      </c>
      <c r="F17" s="79">
        <f>'[1]04.07.2017'!F17+'[1]29.08.2017'!F17+[1]проект14.09.2017!F17</f>
        <v>0</v>
      </c>
      <c r="G17" s="79">
        <f>'[1]04.07.2017'!G17+'[1]29.08.2017'!G17+[1]проект14.09.2017!G17</f>
        <v>0</v>
      </c>
      <c r="H17" s="79">
        <f>'[1]04.07.2017'!H17+'[1]29.08.2017'!H17+[1]проект14.09.2017!H17</f>
        <v>0</v>
      </c>
      <c r="I17" s="79">
        <f t="shared" si="2"/>
        <v>2636300</v>
      </c>
      <c r="J17" s="79">
        <f>'[1]04.07.2017'!J17+'[1]29.08.2017'!J17+[1]проект14.09.2017!J17</f>
        <v>0</v>
      </c>
      <c r="K17" s="79">
        <f>'[1]04.07.2017'!K17+'[1]29.08.2017'!K17+[1]проект14.09.2017!K17</f>
        <v>0</v>
      </c>
      <c r="L17" s="79">
        <f>'[1]04.07.2017'!L17+'[1]29.08.2017'!L17+[1]проект14.09.2017!L17</f>
        <v>0</v>
      </c>
      <c r="M17" s="79">
        <f>'[1]04.07.2017'!M17+'[1]29.08.2017'!M17+[1]проект14.09.2017!M17</f>
        <v>2636300</v>
      </c>
      <c r="N17" s="79">
        <f>'[1]04.07.2017'!N17+'[1]29.08.2017'!N17+[1]проект14.09.2017!N17</f>
        <v>2636300</v>
      </c>
      <c r="O17" s="79" t="e">
        <f>'[2]БЮДЖЕТ 29.12.2016 затв'!P15+'[2]16.02.2017 '!P15+'[2]09.03.2017'!P15+[2]проект!P15</f>
        <v>#REF!</v>
      </c>
      <c r="P17" s="79">
        <f t="shared" si="3"/>
        <v>2636300</v>
      </c>
    </row>
    <row r="18" spans="1:16" s="10" customFormat="1" ht="46.5">
      <c r="A18" s="20" t="s">
        <v>38</v>
      </c>
      <c r="B18" s="73" t="s">
        <v>39</v>
      </c>
      <c r="C18" s="21" t="s">
        <v>40</v>
      </c>
      <c r="D18" s="79">
        <f>E18+H18</f>
        <v>163450</v>
      </c>
      <c r="E18" s="79">
        <f>'[1]04.07.2017'!E18+'[1]29.08.2017'!E18+[1]проект14.09.2017!E18</f>
        <v>0</v>
      </c>
      <c r="F18" s="79">
        <f>'[1]04.07.2017'!F18+'[1]29.08.2017'!F18+[1]проект14.09.2017!F18</f>
        <v>0</v>
      </c>
      <c r="G18" s="79">
        <f>'[1]04.07.2017'!G18+'[1]29.08.2017'!G18+[1]проект14.09.2017!G18</f>
        <v>0</v>
      </c>
      <c r="H18" s="79">
        <f>'[1]04.07.2017'!H18+'[1]29.08.2017'!H18+[1]проект14.09.2017!H18</f>
        <v>163450</v>
      </c>
      <c r="I18" s="79">
        <f t="shared" si="2"/>
        <v>0</v>
      </c>
      <c r="J18" s="79">
        <f>'[1]04.07.2017'!J18+'[1]29.08.2017'!J18+[1]проект14.09.2017!J18</f>
        <v>0</v>
      </c>
      <c r="K18" s="79">
        <f>'[1]04.07.2017'!K18+'[1]29.08.2017'!K18+[1]проект14.09.2017!K18</f>
        <v>0</v>
      </c>
      <c r="L18" s="79">
        <f>'[1]04.07.2017'!L18+'[1]29.08.2017'!L18+[1]проект14.09.2017!L18</f>
        <v>0</v>
      </c>
      <c r="M18" s="79">
        <f>'[1]04.07.2017'!M18+'[1]29.08.2017'!M18+[1]проект14.09.2017!M18</f>
        <v>0</v>
      </c>
      <c r="N18" s="79">
        <f>'[1]04.07.2017'!N18+'[1]29.08.2017'!N18+[1]проект14.09.2017!N18</f>
        <v>0</v>
      </c>
      <c r="O18" s="79" t="e">
        <f>'[2]БЮДЖЕТ 29.12.2016 затв'!P16+'[2]16.02.2017 '!P16+'[2]09.03.2017'!P16+[2]проект!P16</f>
        <v>#REF!</v>
      </c>
      <c r="P18" s="79">
        <f t="shared" si="3"/>
        <v>163450</v>
      </c>
    </row>
    <row r="19" spans="1:16" s="25" customFormat="1" ht="93">
      <c r="A19" s="24" t="s">
        <v>41</v>
      </c>
      <c r="B19" s="73" t="s">
        <v>42</v>
      </c>
      <c r="C19" s="21" t="s">
        <v>43</v>
      </c>
      <c r="D19" s="79">
        <f>E19+H19</f>
        <v>6042907</v>
      </c>
      <c r="E19" s="79">
        <f>'[1]04.07.2017'!E19+'[1]29.08.2017'!E19+[1]проект14.09.2017!E19</f>
        <v>1392700</v>
      </c>
      <c r="F19" s="79">
        <f>'[1]04.07.2017'!F19+'[1]29.08.2017'!F19+[1]проект14.09.2017!F19</f>
        <v>0</v>
      </c>
      <c r="G19" s="79">
        <f>'[1]04.07.2017'!G19+'[1]29.08.2017'!G19+[1]проект14.09.2017!G19</f>
        <v>0</v>
      </c>
      <c r="H19" s="79">
        <f>'[1]04.07.2017'!H19+'[1]29.08.2017'!H19+[1]проект14.09.2017!H19</f>
        <v>4650207</v>
      </c>
      <c r="I19" s="79">
        <f t="shared" si="2"/>
        <v>250900</v>
      </c>
      <c r="J19" s="79">
        <f>'[1]04.07.2017'!J19+'[1]29.08.2017'!J19+[1]проект14.09.2017!J19</f>
        <v>0</v>
      </c>
      <c r="K19" s="79">
        <f>'[1]04.07.2017'!K19+'[1]29.08.2017'!K19+[1]проект14.09.2017!K19</f>
        <v>0</v>
      </c>
      <c r="L19" s="79">
        <f>'[1]04.07.2017'!L19+'[1]29.08.2017'!L19+[1]проект14.09.2017!L19</f>
        <v>0</v>
      </c>
      <c r="M19" s="79">
        <f>'[1]04.07.2017'!M19+'[1]29.08.2017'!M19+[1]проект14.09.2017!M19</f>
        <v>250900</v>
      </c>
      <c r="N19" s="79">
        <f>'[1]04.07.2017'!N19+'[1]29.08.2017'!N19+[1]проект14.09.2017!N19</f>
        <v>250900</v>
      </c>
      <c r="O19" s="79" t="e">
        <f>'[2]БЮДЖЕТ 29.12.2016 затв'!P16+'[2]16.02.2017 '!P16+'[2]09.03.2017'!P16+[2]проект!P16</f>
        <v>#REF!</v>
      </c>
      <c r="P19" s="79">
        <f t="shared" si="3"/>
        <v>6293807</v>
      </c>
    </row>
    <row r="20" spans="1:16" s="10" customFormat="1" ht="46.5">
      <c r="A20" s="24" t="s">
        <v>44</v>
      </c>
      <c r="B20" s="73"/>
      <c r="C20" s="21" t="s">
        <v>45</v>
      </c>
      <c r="D20" s="79">
        <f t="shared" ref="D20:P20" si="5">D21</f>
        <v>470000</v>
      </c>
      <c r="E20" s="79">
        <f t="shared" si="5"/>
        <v>470000</v>
      </c>
      <c r="F20" s="79">
        <f t="shared" si="5"/>
        <v>0</v>
      </c>
      <c r="G20" s="79">
        <f t="shared" si="5"/>
        <v>0</v>
      </c>
      <c r="H20" s="79">
        <f t="shared" si="5"/>
        <v>0</v>
      </c>
      <c r="I20" s="79">
        <f t="shared" si="5"/>
        <v>0</v>
      </c>
      <c r="J20" s="79">
        <f t="shared" si="5"/>
        <v>0</v>
      </c>
      <c r="K20" s="79">
        <f t="shared" si="5"/>
        <v>0</v>
      </c>
      <c r="L20" s="79">
        <f t="shared" si="5"/>
        <v>0</v>
      </c>
      <c r="M20" s="79">
        <f t="shared" si="5"/>
        <v>0</v>
      </c>
      <c r="N20" s="79">
        <f t="shared" si="5"/>
        <v>0</v>
      </c>
      <c r="O20" s="79" t="e">
        <f t="shared" si="5"/>
        <v>#REF!</v>
      </c>
      <c r="P20" s="79">
        <f t="shared" si="5"/>
        <v>470000</v>
      </c>
    </row>
    <row r="21" spans="1:16" s="25" customFormat="1" ht="69.75">
      <c r="A21" s="26" t="s">
        <v>46</v>
      </c>
      <c r="B21" s="74" t="s">
        <v>47</v>
      </c>
      <c r="C21" s="23" t="s">
        <v>48</v>
      </c>
      <c r="D21" s="80">
        <f>E21+H21</f>
        <v>470000</v>
      </c>
      <c r="E21" s="80">
        <f>'[1]04.07.2017'!E21+'[1]29.08.2017'!E21+[1]проект14.09.2017!E21</f>
        <v>470000</v>
      </c>
      <c r="F21" s="80">
        <f>'[1]04.07.2017'!F21+'[1]29.08.2017'!F21+[1]проект14.09.2017!F21</f>
        <v>0</v>
      </c>
      <c r="G21" s="80">
        <f>'[1]04.07.2017'!G21+'[1]29.08.2017'!G21+[1]проект14.09.2017!G21</f>
        <v>0</v>
      </c>
      <c r="H21" s="80">
        <f>'[1]04.07.2017'!H21+'[1]29.08.2017'!H21+[1]проект14.09.2017!H21</f>
        <v>0</v>
      </c>
      <c r="I21" s="80">
        <f>J21+M21</f>
        <v>0</v>
      </c>
      <c r="J21" s="80">
        <f>'[1]04.07.2017'!J21+'[1]29.08.2017'!J21+[1]проект14.09.2017!J21</f>
        <v>0</v>
      </c>
      <c r="K21" s="80">
        <f>'[1]04.07.2017'!K21+'[1]29.08.2017'!K21+[1]проект14.09.2017!K21</f>
        <v>0</v>
      </c>
      <c r="L21" s="80">
        <f>'[1]04.07.2017'!L21+'[1]29.08.2017'!L21+[1]проект14.09.2017!L21</f>
        <v>0</v>
      </c>
      <c r="M21" s="80">
        <f>'[1]04.07.2017'!M21+'[1]29.08.2017'!M21+[1]проект14.09.2017!M21</f>
        <v>0</v>
      </c>
      <c r="N21" s="80">
        <f>'[1]04.07.2017'!N21+'[1]29.08.2017'!N21+[1]проект14.09.2017!N21</f>
        <v>0</v>
      </c>
      <c r="O21" s="80" t="e">
        <f>'[2]БЮДЖЕТ 29.12.2016 затв'!P18+'[2]16.02.2017 '!P18+'[2]09.03.2017'!P18+[2]проект!P18</f>
        <v>#REF!</v>
      </c>
      <c r="P21" s="80">
        <f>D21+I21</f>
        <v>470000</v>
      </c>
    </row>
    <row r="22" spans="1:16" s="25" customFormat="1" ht="46.5">
      <c r="A22" s="24" t="s">
        <v>49</v>
      </c>
      <c r="B22" s="73" t="s">
        <v>50</v>
      </c>
      <c r="C22" s="21" t="s">
        <v>51</v>
      </c>
      <c r="D22" s="79">
        <f>E22+H22</f>
        <v>3199400</v>
      </c>
      <c r="E22" s="79">
        <f>'[1]04.07.2017'!E22+'[1]29.08.2017'!E22+[1]проект14.09.2017!E22</f>
        <v>199400</v>
      </c>
      <c r="F22" s="79">
        <f>'[1]04.07.2017'!F22+'[1]29.08.2017'!F22+[1]проект14.09.2017!F22</f>
        <v>0</v>
      </c>
      <c r="G22" s="79">
        <f>'[1]04.07.2017'!G22+'[1]29.08.2017'!G22+[1]проект14.09.2017!G22</f>
        <v>0</v>
      </c>
      <c r="H22" s="79">
        <f>'[1]04.07.2017'!H22+'[1]29.08.2017'!H22+[1]проект14.09.2017!H22</f>
        <v>3000000</v>
      </c>
      <c r="I22" s="79">
        <f>J22+M22</f>
        <v>0</v>
      </c>
      <c r="J22" s="79">
        <f>'[1]04.07.2017'!J22+'[1]29.08.2017'!J22+[1]проект14.09.2017!J22</f>
        <v>0</v>
      </c>
      <c r="K22" s="79">
        <f>'[1]04.07.2017'!K22+'[1]29.08.2017'!K22+[1]проект14.09.2017!K22</f>
        <v>0</v>
      </c>
      <c r="L22" s="79">
        <f>'[1]04.07.2017'!L22+'[1]29.08.2017'!L22+[1]проект14.09.2017!L22</f>
        <v>0</v>
      </c>
      <c r="M22" s="79">
        <f>'[1]04.07.2017'!M22+'[1]29.08.2017'!M22+[1]проект14.09.2017!M22</f>
        <v>0</v>
      </c>
      <c r="N22" s="79">
        <f>'[1]04.07.2017'!N22+'[1]29.08.2017'!N22+[1]проект14.09.2017!N22</f>
        <v>0</v>
      </c>
      <c r="O22" s="79" t="e">
        <f>'[2]БЮДЖЕТ 29.12.2016 затв'!P19+'[2]16.02.2017 '!P19+'[2]09.03.2017'!P19</f>
        <v>#REF!</v>
      </c>
      <c r="P22" s="79">
        <f>D22+I22</f>
        <v>3199400</v>
      </c>
    </row>
    <row r="23" spans="1:16" s="25" customFormat="1" ht="93">
      <c r="A23" s="24" t="s">
        <v>52</v>
      </c>
      <c r="B23" s="73" t="s">
        <v>53</v>
      </c>
      <c r="C23" s="21" t="s">
        <v>54</v>
      </c>
      <c r="D23" s="79">
        <f>E23+H23</f>
        <v>379840</v>
      </c>
      <c r="E23" s="79">
        <f>'[1]04.07.2017'!E23+'[1]29.08.2017'!E23+[1]проект14.09.2017!E23</f>
        <v>379840</v>
      </c>
      <c r="F23" s="79">
        <f>'[1]04.07.2017'!F23+'[1]29.08.2017'!F23+[1]проект14.09.2017!F23</f>
        <v>0</v>
      </c>
      <c r="G23" s="79">
        <f>'[1]04.07.2017'!G23+'[1]29.08.2017'!G23+[1]проект14.09.2017!G23</f>
        <v>0</v>
      </c>
      <c r="H23" s="79">
        <f>'[1]04.07.2017'!H23+'[1]29.08.2017'!H23+[1]проект14.09.2017!H23</f>
        <v>0</v>
      </c>
      <c r="I23" s="79">
        <f>J23+M23</f>
        <v>132760</v>
      </c>
      <c r="J23" s="79">
        <f>'[1]04.07.2017'!J23+'[1]29.08.2017'!J23+[1]проект14.09.2017!J23</f>
        <v>0</v>
      </c>
      <c r="K23" s="79">
        <f>'[1]04.07.2017'!K23+'[1]29.08.2017'!K23+[1]проект14.09.2017!K23</f>
        <v>0</v>
      </c>
      <c r="L23" s="79">
        <f>'[1]04.07.2017'!L23+'[1]29.08.2017'!L23+[1]проект14.09.2017!L23</f>
        <v>0</v>
      </c>
      <c r="M23" s="79">
        <f>'[1]04.07.2017'!M23+'[1]29.08.2017'!M23+[1]проект14.09.2017!M23</f>
        <v>132760</v>
      </c>
      <c r="N23" s="79">
        <f>'[1]04.07.2017'!N23+'[1]29.08.2017'!N23+[1]проект14.09.2017!N23</f>
        <v>132760</v>
      </c>
      <c r="O23" s="79" t="e">
        <f>'[2]БЮДЖЕТ 29.12.2016 затв'!P20+'[2]16.02.2017 '!P20+'[2]09.03.2017'!P20+[2]проект!P20</f>
        <v>#REF!</v>
      </c>
      <c r="P23" s="79">
        <f>D23+I23</f>
        <v>512600</v>
      </c>
    </row>
    <row r="24" spans="1:16" s="25" customFormat="1" ht="93">
      <c r="A24" s="24" t="s">
        <v>55</v>
      </c>
      <c r="B24" s="73" t="s">
        <v>36</v>
      </c>
      <c r="C24" s="21" t="s">
        <v>56</v>
      </c>
      <c r="D24" s="79">
        <f>E24+H24</f>
        <v>0</v>
      </c>
      <c r="E24" s="79">
        <f>'[1]04.07.2017'!E24+'[1]29.08.2017'!E24+[1]проект14.09.2017!E24</f>
        <v>0</v>
      </c>
      <c r="F24" s="79">
        <f>'[1]04.07.2017'!F24+'[1]29.08.2017'!F24+[1]проект14.09.2017!F24</f>
        <v>0</v>
      </c>
      <c r="G24" s="79">
        <f>'[1]04.07.2017'!G24+'[1]29.08.2017'!G24+[1]проект14.09.2017!G24</f>
        <v>0</v>
      </c>
      <c r="H24" s="79">
        <f>'[1]04.07.2017'!H24+'[1]29.08.2017'!H24+[1]проект14.09.2017!H24</f>
        <v>0</v>
      </c>
      <c r="I24" s="79">
        <f>J24+M24</f>
        <v>92784500</v>
      </c>
      <c r="J24" s="79">
        <f>'[1]04.07.2017'!J24+'[1]29.08.2017'!J24+[1]проект14.09.2017!J24</f>
        <v>0</v>
      </c>
      <c r="K24" s="79">
        <f>'[1]04.07.2017'!K24+'[1]29.08.2017'!K24+[1]проект14.09.2017!K24</f>
        <v>0</v>
      </c>
      <c r="L24" s="79">
        <f>'[1]04.07.2017'!L24+'[1]29.08.2017'!L24+[1]проект14.09.2017!L24</f>
        <v>0</v>
      </c>
      <c r="M24" s="79">
        <f>'[1]04.07.2017'!M24+'[1]29.08.2017'!M24+[1]проект14.09.2017!M24</f>
        <v>92784500</v>
      </c>
      <c r="N24" s="79">
        <f>'[1]04.07.2017'!N24+'[1]29.08.2017'!N24+[1]проект14.09.2017!N24</f>
        <v>92784500</v>
      </c>
      <c r="O24" s="79" t="e">
        <f>'[2]БЮДЖЕТ 29.12.2016 затв'!P21+'[2]16.02.2017 '!P21+'[2]09.03.2017'!P21+[2]проект!P21</f>
        <v>#REF!</v>
      </c>
      <c r="P24" s="79">
        <f>D24+I24</f>
        <v>92784500</v>
      </c>
    </row>
    <row r="25" spans="1:16" s="10" customFormat="1" ht="139.5">
      <c r="A25" s="24" t="s">
        <v>57</v>
      </c>
      <c r="B25" s="73" t="s">
        <v>58</v>
      </c>
      <c r="C25" s="21" t="s">
        <v>59</v>
      </c>
      <c r="D25" s="79">
        <f>E25+H25</f>
        <v>170800</v>
      </c>
      <c r="E25" s="79">
        <f>'[1]04.07.2017'!E25+'[1]29.08.2017'!E25+[1]проект14.09.2017!E25</f>
        <v>170800</v>
      </c>
      <c r="F25" s="79">
        <f>'[1]04.07.2017'!F25+'[1]29.08.2017'!F25+[1]проект14.09.2017!F25</f>
        <v>0</v>
      </c>
      <c r="G25" s="79">
        <f>'[1]04.07.2017'!G25+'[1]29.08.2017'!G25+[1]проект14.09.2017!G25</f>
        <v>0</v>
      </c>
      <c r="H25" s="79">
        <f>'[1]04.07.2017'!H25+'[1]29.08.2017'!H25+[1]проект14.09.2017!H25</f>
        <v>0</v>
      </c>
      <c r="I25" s="79">
        <f>J25+M25</f>
        <v>0</v>
      </c>
      <c r="J25" s="79">
        <f>'[1]04.07.2017'!J25+'[1]29.08.2017'!J25+[1]проект14.09.2017!J25</f>
        <v>0</v>
      </c>
      <c r="K25" s="79">
        <f>'[1]04.07.2017'!K25+'[1]29.08.2017'!K25+[1]проект14.09.2017!K25</f>
        <v>0</v>
      </c>
      <c r="L25" s="79">
        <f>'[1]04.07.2017'!L25+'[1]29.08.2017'!L25+[1]проект14.09.2017!L25</f>
        <v>0</v>
      </c>
      <c r="M25" s="79">
        <f>'[1]04.07.2017'!M25+'[1]29.08.2017'!M25+[1]проект14.09.2017!M25</f>
        <v>0</v>
      </c>
      <c r="N25" s="79">
        <f>'[1]04.07.2017'!N25+'[1]29.08.2017'!N25+[1]проект14.09.2017!N25</f>
        <v>0</v>
      </c>
      <c r="O25" s="79" t="e">
        <f>'[2]БЮДЖЕТ 29.12.2016 затв'!P22+'[2]16.02.2017 '!P22+'[2]09.03.2017'!P22+[2]проект!P22</f>
        <v>#REF!</v>
      </c>
      <c r="P25" s="79">
        <f>D25+I25</f>
        <v>170800</v>
      </c>
    </row>
    <row r="26" spans="1:16" s="10" customFormat="1" ht="186">
      <c r="A26" s="24" t="s">
        <v>60</v>
      </c>
      <c r="B26" s="73"/>
      <c r="C26" s="27" t="s">
        <v>61</v>
      </c>
      <c r="D26" s="79">
        <f t="shared" ref="D26:N26" si="6">D27</f>
        <v>64776</v>
      </c>
      <c r="E26" s="79">
        <f t="shared" si="6"/>
        <v>64776</v>
      </c>
      <c r="F26" s="79">
        <f t="shared" si="6"/>
        <v>0</v>
      </c>
      <c r="G26" s="79">
        <f t="shared" si="6"/>
        <v>0</v>
      </c>
      <c r="H26" s="79">
        <f t="shared" si="6"/>
        <v>0</v>
      </c>
      <c r="I26" s="79">
        <f t="shared" si="6"/>
        <v>6992</v>
      </c>
      <c r="J26" s="79">
        <f t="shared" si="6"/>
        <v>6992</v>
      </c>
      <c r="K26" s="79">
        <f t="shared" si="6"/>
        <v>0</v>
      </c>
      <c r="L26" s="79">
        <f t="shared" si="6"/>
        <v>0</v>
      </c>
      <c r="M26" s="79">
        <f t="shared" si="6"/>
        <v>0</v>
      </c>
      <c r="N26" s="79">
        <f t="shared" si="6"/>
        <v>0</v>
      </c>
      <c r="O26" s="79"/>
      <c r="P26" s="79">
        <f>P27</f>
        <v>71768</v>
      </c>
    </row>
    <row r="27" spans="1:16" s="25" customFormat="1" ht="232.5">
      <c r="A27" s="26" t="s">
        <v>62</v>
      </c>
      <c r="B27" s="74" t="s">
        <v>63</v>
      </c>
      <c r="C27" s="28" t="s">
        <v>64</v>
      </c>
      <c r="D27" s="80">
        <f>E27</f>
        <v>64776</v>
      </c>
      <c r="E27" s="80">
        <f>'[1]04.07.2017'!E27+'[1]29.08.2017'!E27+[1]проект14.09.2017!E27</f>
        <v>64776</v>
      </c>
      <c r="F27" s="80">
        <f>'[1]04.07.2017'!F27+'[1]29.08.2017'!F27+[1]проект14.09.2017!F27</f>
        <v>0</v>
      </c>
      <c r="G27" s="80">
        <f>'[1]04.07.2017'!G27+'[1]29.08.2017'!G27+[1]проект14.09.2017!G27</f>
        <v>0</v>
      </c>
      <c r="H27" s="80">
        <f>'[1]04.07.2017'!H27+'[1]29.08.2017'!H27+[1]проект14.09.2017!H27</f>
        <v>0</v>
      </c>
      <c r="I27" s="80">
        <f>J27+M27</f>
        <v>6992</v>
      </c>
      <c r="J27" s="80">
        <f>'[1]04.07.2017'!J27+'[1]29.08.2017'!J27+[1]проект14.09.2017!J27</f>
        <v>6992</v>
      </c>
      <c r="K27" s="80">
        <f>'[1]04.07.2017'!K27+'[1]29.08.2017'!K27+[1]проект14.09.2017!K27</f>
        <v>0</v>
      </c>
      <c r="L27" s="80">
        <f>'[1]04.07.2017'!L27+'[1]29.08.2017'!L27+[1]проект14.09.2017!L27</f>
        <v>0</v>
      </c>
      <c r="M27" s="80">
        <f>'[1]04.07.2017'!M27+'[1]29.08.2017'!M27+[1]проект14.09.2017!M27</f>
        <v>0</v>
      </c>
      <c r="N27" s="80">
        <f>'[1]04.07.2017'!N27+'[1]29.08.2017'!N27+[1]проект14.09.2017!N27</f>
        <v>0</v>
      </c>
      <c r="O27" s="80" t="e">
        <f>'[2]БЮДЖЕТ 29.12.2016 затв'!P24+'[2]16.02.2017 '!P24+'[2]09.03.2017'!P24+[2]проект!P24</f>
        <v>#REF!</v>
      </c>
      <c r="P27" s="80">
        <f>D27+I27</f>
        <v>71768</v>
      </c>
    </row>
    <row r="28" spans="1:16" s="10" customFormat="1" ht="35.25">
      <c r="A28" s="24" t="s">
        <v>65</v>
      </c>
      <c r="B28" s="73" t="s">
        <v>66</v>
      </c>
      <c r="C28" s="21" t="s">
        <v>67</v>
      </c>
      <c r="D28" s="79">
        <f>E28+H28</f>
        <v>9143115.75</v>
      </c>
      <c r="E28" s="79">
        <f>'[1]04.07.2017'!E28+'[1]29.08.2017'!E28+[1]проект14.09.2017!E28</f>
        <v>9143115.75</v>
      </c>
      <c r="F28" s="79">
        <f>'[1]04.07.2017'!F28+'[1]29.08.2017'!F28+[1]проект14.09.2017!F28</f>
        <v>244976</v>
      </c>
      <c r="G28" s="79">
        <f>'[1]04.07.2017'!G28+'[1]29.08.2017'!G28+[1]проект14.09.2017!G28</f>
        <v>20479</v>
      </c>
      <c r="H28" s="79">
        <f>'[1]04.07.2017'!H28+'[1]29.08.2017'!H28+[1]проект14.09.2017!H28</f>
        <v>0</v>
      </c>
      <c r="I28" s="79">
        <f>J28+M28</f>
        <v>8552395.5500000007</v>
      </c>
      <c r="J28" s="79">
        <f>'[1]04.07.2017'!J28+'[1]29.08.2017'!J28+[1]проект14.09.2017!J28</f>
        <v>0</v>
      </c>
      <c r="K28" s="79">
        <f>'[1]04.07.2017'!K28+'[1]29.08.2017'!K28+[1]проект14.09.2017!K28</f>
        <v>0</v>
      </c>
      <c r="L28" s="79">
        <f>'[1]04.07.2017'!L28+'[1]29.08.2017'!L28+[1]проект14.09.2017!L28</f>
        <v>0</v>
      </c>
      <c r="M28" s="79">
        <f>'[1]04.07.2017'!M28+'[1]29.08.2017'!M28+[1]проект14.09.2017!M28</f>
        <v>8552395.5500000007</v>
      </c>
      <c r="N28" s="79">
        <f>'[1]04.07.2017'!N28+'[1]29.08.2017'!N28+[1]проект14.09.2017!N28</f>
        <v>8552395.5500000007</v>
      </c>
      <c r="O28" s="79" t="e">
        <f>'[2]БЮДЖЕТ 29.12.2016 затв'!P25+'[2]16.02.2017 '!P25+'[2]09.03.2017'!P25+[2]проект!P25</f>
        <v>#REF!</v>
      </c>
      <c r="P28" s="79">
        <f>D28+I28</f>
        <v>17695511.300000001</v>
      </c>
    </row>
    <row r="29" spans="1:16" s="17" customFormat="1" ht="67.5">
      <c r="A29" s="14" t="s">
        <v>68</v>
      </c>
      <c r="B29" s="75"/>
      <c r="C29" s="16" t="s">
        <v>69</v>
      </c>
      <c r="D29" s="77">
        <f t="shared" ref="D29:P29" si="7">SUM(D30)</f>
        <v>822625765.51999998</v>
      </c>
      <c r="E29" s="77">
        <f t="shared" si="7"/>
        <v>822625765.51999998</v>
      </c>
      <c r="F29" s="77">
        <f t="shared" si="7"/>
        <v>505027175</v>
      </c>
      <c r="G29" s="77">
        <f t="shared" si="7"/>
        <v>91089807</v>
      </c>
      <c r="H29" s="80">
        <f t="shared" si="7"/>
        <v>0</v>
      </c>
      <c r="I29" s="77">
        <f t="shared" si="7"/>
        <v>67689785.5</v>
      </c>
      <c r="J29" s="77">
        <f t="shared" si="7"/>
        <v>28202600</v>
      </c>
      <c r="K29" s="77">
        <f t="shared" si="7"/>
        <v>585800</v>
      </c>
      <c r="L29" s="77">
        <f t="shared" si="7"/>
        <v>58100</v>
      </c>
      <c r="M29" s="77">
        <f t="shared" si="7"/>
        <v>39487185.5</v>
      </c>
      <c r="N29" s="77">
        <f t="shared" si="7"/>
        <v>39487185.5</v>
      </c>
      <c r="O29" s="77" t="e">
        <f t="shared" si="7"/>
        <v>#REF!</v>
      </c>
      <c r="P29" s="77">
        <f t="shared" si="7"/>
        <v>890315551.01999998</v>
      </c>
    </row>
    <row r="30" spans="1:16" s="19" customFormat="1" ht="69.75">
      <c r="A30" s="15">
        <v>1010000</v>
      </c>
      <c r="B30" s="70"/>
      <c r="C30" s="18" t="s">
        <v>70</v>
      </c>
      <c r="D30" s="78">
        <f t="shared" ref="D30:P30" si="8">SUM(D31+D32+D33+D35+D37+D40+D41+D42+D43+D45+D44+D38+D48+D47)</f>
        <v>822625765.51999998</v>
      </c>
      <c r="E30" s="78">
        <f t="shared" si="8"/>
        <v>822625765.51999998</v>
      </c>
      <c r="F30" s="78">
        <f t="shared" si="8"/>
        <v>505027175</v>
      </c>
      <c r="G30" s="78">
        <f t="shared" si="8"/>
        <v>91089807</v>
      </c>
      <c r="H30" s="78">
        <f t="shared" si="8"/>
        <v>0</v>
      </c>
      <c r="I30" s="78">
        <f t="shared" si="8"/>
        <v>67689785.5</v>
      </c>
      <c r="J30" s="78">
        <f t="shared" si="8"/>
        <v>28202600</v>
      </c>
      <c r="K30" s="78">
        <f t="shared" si="8"/>
        <v>585800</v>
      </c>
      <c r="L30" s="78">
        <f t="shared" si="8"/>
        <v>58100</v>
      </c>
      <c r="M30" s="78">
        <f t="shared" si="8"/>
        <v>39487185.5</v>
      </c>
      <c r="N30" s="78">
        <f t="shared" si="8"/>
        <v>39487185.5</v>
      </c>
      <c r="O30" s="78" t="e">
        <f t="shared" si="8"/>
        <v>#REF!</v>
      </c>
      <c r="P30" s="78">
        <f t="shared" si="8"/>
        <v>890315551.01999998</v>
      </c>
    </row>
    <row r="31" spans="1:16" s="10" customFormat="1" ht="116.25">
      <c r="A31" s="20" t="s">
        <v>71</v>
      </c>
      <c r="B31" s="71" t="s">
        <v>28</v>
      </c>
      <c r="C31" s="27" t="s">
        <v>72</v>
      </c>
      <c r="D31" s="79">
        <f t="shared" ref="D31:D44" si="9">E31+H31</f>
        <v>3203312</v>
      </c>
      <c r="E31" s="79">
        <f>'[1]04.07.2017'!E31+'[1]29.08.2017'!E31+[1]проект14.09.2017!E31</f>
        <v>3203312</v>
      </c>
      <c r="F31" s="79">
        <f>'[1]04.07.2017'!F31+'[1]29.08.2017'!F31+[1]проект14.09.2017!F31</f>
        <v>2325030</v>
      </c>
      <c r="G31" s="79">
        <f>'[1]04.07.2017'!G31+'[1]29.08.2017'!G31+[1]проект14.09.2017!G31</f>
        <v>147529</v>
      </c>
      <c r="H31" s="79">
        <f>'[1]04.07.2017'!H31+'[1]29.08.2017'!H31+[1]проект14.09.2017!H31</f>
        <v>0</v>
      </c>
      <c r="I31" s="79">
        <f t="shared" ref="I31:I39" si="10">J31+M31</f>
        <v>0</v>
      </c>
      <c r="J31" s="79">
        <f>'[1]04.07.2017'!J31+'[1]29.08.2017'!J31+[1]проект14.09.2017!J31</f>
        <v>0</v>
      </c>
      <c r="K31" s="79">
        <f>'[1]04.07.2017'!K31+'[1]29.08.2017'!K31+[1]проект14.09.2017!K31</f>
        <v>0</v>
      </c>
      <c r="L31" s="79">
        <f>'[1]04.07.2017'!L31+'[1]29.08.2017'!L31+[1]проект14.09.2017!L31</f>
        <v>0</v>
      </c>
      <c r="M31" s="79">
        <f>'[1]04.07.2017'!M31+'[1]29.08.2017'!M31+[1]проект14.09.2017!M31</f>
        <v>0</v>
      </c>
      <c r="N31" s="79">
        <f>'[1]04.07.2017'!N31+'[1]29.08.2017'!N31+[1]проект14.09.2017!N31</f>
        <v>0</v>
      </c>
      <c r="O31" s="79" t="e">
        <f>'[2]БЮДЖЕТ 29.12.2016 затв'!P28+'[2]16.02.2017 '!P28+'[2]09.03.2017'!P28+[2]проект!P28</f>
        <v>#REF!</v>
      </c>
      <c r="P31" s="79">
        <f t="shared" ref="P31:P44" si="11">D31+I31</f>
        <v>3203312</v>
      </c>
    </row>
    <row r="32" spans="1:16" s="10" customFormat="1" ht="36.75" customHeight="1">
      <c r="A32" s="20" t="s">
        <v>73</v>
      </c>
      <c r="B32" s="71" t="s">
        <v>74</v>
      </c>
      <c r="C32" s="27" t="s">
        <v>75</v>
      </c>
      <c r="D32" s="79">
        <f t="shared" si="9"/>
        <v>274300898.26999998</v>
      </c>
      <c r="E32" s="79">
        <f>'[1]04.07.2017'!E32+'[1]29.08.2017'!E32+[1]проект14.09.2017!E32</f>
        <v>274300898.26999998</v>
      </c>
      <c r="F32" s="79">
        <f>'[1]04.07.2017'!F32+'[1]29.08.2017'!F32+[1]проект14.09.2017!F32</f>
        <v>157536280</v>
      </c>
      <c r="G32" s="79">
        <f>'[1]04.07.2017'!G32+'[1]29.08.2017'!G32+[1]проект14.09.2017!G32</f>
        <v>36204586</v>
      </c>
      <c r="H32" s="79">
        <f>'[1]04.07.2017'!H32+'[1]29.08.2017'!H32+[1]проект14.09.2017!H32</f>
        <v>0</v>
      </c>
      <c r="I32" s="79">
        <f t="shared" si="10"/>
        <v>35439992.009999998</v>
      </c>
      <c r="J32" s="79">
        <f>'[1]04.07.2017'!J32+'[1]29.08.2017'!J32+[1]проект14.09.2017!J32</f>
        <v>25474300</v>
      </c>
      <c r="K32" s="79">
        <f>'[1]04.07.2017'!K32+'[1]29.08.2017'!K32+[1]проект14.09.2017!K32</f>
        <v>0</v>
      </c>
      <c r="L32" s="79">
        <f>'[1]04.07.2017'!L32+'[1]29.08.2017'!L32+[1]проект14.09.2017!L32</f>
        <v>0</v>
      </c>
      <c r="M32" s="79">
        <f>'[1]04.07.2017'!M32+'[1]29.08.2017'!M32+[1]проект14.09.2017!M32</f>
        <v>9965692.0099999998</v>
      </c>
      <c r="N32" s="79">
        <f>'[1]04.07.2017'!N32+'[1]29.08.2017'!N32+[1]проект14.09.2017!N32</f>
        <v>9965692.0099999998</v>
      </c>
      <c r="O32" s="79" t="e">
        <f>'[2]БЮДЖЕТ 29.12.2016 затв'!P29+'[2]16.02.2017 '!P29+'[2]09.03.2017'!P29+[2]проект!P29</f>
        <v>#REF!</v>
      </c>
      <c r="P32" s="79">
        <f t="shared" si="11"/>
        <v>309740890.27999997</v>
      </c>
    </row>
    <row r="33" spans="1:16" s="10" customFormat="1" ht="279">
      <c r="A33" s="24" t="s">
        <v>76</v>
      </c>
      <c r="B33" s="73" t="s">
        <v>77</v>
      </c>
      <c r="C33" s="27" t="s">
        <v>78</v>
      </c>
      <c r="D33" s="79">
        <f t="shared" si="9"/>
        <v>418853220.25</v>
      </c>
      <c r="E33" s="79">
        <f>'[1]04.07.2017'!E33+'[1]29.08.2017'!E33+[1]проект14.09.2017!E33</f>
        <v>418853220.25</v>
      </c>
      <c r="F33" s="79">
        <f>'[1]04.07.2017'!F33+'[1]29.08.2017'!F33+[1]проект14.09.2017!F33</f>
        <v>267443585</v>
      </c>
      <c r="G33" s="79">
        <f>'[1]04.07.2017'!G33+'[1]29.08.2017'!G33+[1]проект14.09.2017!G33</f>
        <v>44423168</v>
      </c>
      <c r="H33" s="79">
        <f>'[1]04.07.2017'!H33+'[1]29.08.2017'!H33+[1]проект14.09.2017!H33</f>
        <v>0</v>
      </c>
      <c r="I33" s="79">
        <f t="shared" si="10"/>
        <v>30792071.510000002</v>
      </c>
      <c r="J33" s="79">
        <f>'[1]04.07.2017'!J33+'[1]29.08.2017'!J33+[1]проект14.09.2017!J33</f>
        <v>2728300</v>
      </c>
      <c r="K33" s="79">
        <f>'[1]04.07.2017'!K33+'[1]29.08.2017'!K33+[1]проект14.09.2017!K33</f>
        <v>585800</v>
      </c>
      <c r="L33" s="79">
        <f>'[1]04.07.2017'!L33+'[1]29.08.2017'!L33+[1]проект14.09.2017!L33</f>
        <v>58100</v>
      </c>
      <c r="M33" s="79">
        <f>'[1]04.07.2017'!M33+'[1]29.08.2017'!M33+[1]проект14.09.2017!M33</f>
        <v>28063771.510000002</v>
      </c>
      <c r="N33" s="79">
        <f>'[1]04.07.2017'!N33+'[1]29.08.2017'!N33+[1]проект14.09.2017!N33</f>
        <v>28063771.510000002</v>
      </c>
      <c r="O33" s="79" t="e">
        <f>'[2]БЮДЖЕТ 29.12.2016 затв'!P30+'[2]16.02.2017 '!P30+'[2]09.03.2017'!P30+[2]проект!P30</f>
        <v>#REF!</v>
      </c>
      <c r="P33" s="79">
        <f t="shared" si="11"/>
        <v>449645291.75999999</v>
      </c>
    </row>
    <row r="34" spans="1:16" s="10" customFormat="1" ht="69.75">
      <c r="A34" s="24"/>
      <c r="B34" s="73"/>
      <c r="C34" s="29" t="s">
        <v>79</v>
      </c>
      <c r="D34" s="79">
        <f t="shared" si="9"/>
        <v>280272452.25</v>
      </c>
      <c r="E34" s="79">
        <f>'[1]04.07.2017'!E34+'[1]29.08.2017'!E34+[1]проект14.09.2017!E34</f>
        <v>280272452.25</v>
      </c>
      <c r="F34" s="79">
        <f>'[1]04.07.2017'!F34+'[1]29.08.2017'!F34+[1]проект14.09.2017!F34</f>
        <v>228914841</v>
      </c>
      <c r="G34" s="79">
        <f>'[1]04.07.2017'!G34+'[1]29.08.2017'!G34+[1]проект14.09.2017!G34</f>
        <v>0</v>
      </c>
      <c r="H34" s="79">
        <f>'[1]04.07.2017'!H34+'[1]29.08.2017'!H34+[1]проект14.09.2017!H34</f>
        <v>0</v>
      </c>
      <c r="I34" s="79">
        <f t="shared" si="10"/>
        <v>2001880</v>
      </c>
      <c r="J34" s="79">
        <f>'[1]04.07.2017'!J34+'[1]29.08.2017'!J34+[1]проект14.09.2017!J34</f>
        <v>0</v>
      </c>
      <c r="K34" s="79">
        <f>'[1]04.07.2017'!K34+'[1]29.08.2017'!K34+[1]проект14.09.2017!K34</f>
        <v>0</v>
      </c>
      <c r="L34" s="79">
        <f>'[1]04.07.2017'!L34+'[1]29.08.2017'!L34+[1]проект14.09.2017!L34</f>
        <v>0</v>
      </c>
      <c r="M34" s="79">
        <f>'[1]04.07.2017'!M34+'[1]29.08.2017'!M34+[1]проект14.09.2017!M34</f>
        <v>2001880</v>
      </c>
      <c r="N34" s="79">
        <f>'[1]04.07.2017'!N34+'[1]29.08.2017'!N34+[1]проект14.09.2017!N34</f>
        <v>2001880</v>
      </c>
      <c r="O34" s="79" t="e">
        <f>'[2]БЮДЖЕТ 29.12.2016 затв'!P31+'[2]16.02.2017 '!P31+'[2]09.03.2017'!P31+[2]проект!P31</f>
        <v>#REF!</v>
      </c>
      <c r="P34" s="79">
        <f t="shared" si="11"/>
        <v>282274332.25</v>
      </c>
    </row>
    <row r="35" spans="1:16" s="10" customFormat="1" ht="93">
      <c r="A35" s="24" t="s">
        <v>80</v>
      </c>
      <c r="B35" s="73" t="s">
        <v>77</v>
      </c>
      <c r="C35" s="27" t="s">
        <v>81</v>
      </c>
      <c r="D35" s="79">
        <f t="shared" si="9"/>
        <v>3021774</v>
      </c>
      <c r="E35" s="79">
        <f>'[1]04.07.2017'!E35+'[1]29.08.2017'!E35+[1]проект14.09.2017!E35</f>
        <v>3021774</v>
      </c>
      <c r="F35" s="79">
        <f>'[1]04.07.2017'!F35+'[1]29.08.2017'!F35+[1]проект14.09.2017!F35</f>
        <v>2083400</v>
      </c>
      <c r="G35" s="79">
        <f>'[1]04.07.2017'!G35+'[1]29.08.2017'!G35+[1]проект14.09.2017!G35</f>
        <v>323074</v>
      </c>
      <c r="H35" s="79">
        <f>'[1]04.07.2017'!H35+'[1]29.08.2017'!H35+[1]проект14.09.2017!H35</f>
        <v>0</v>
      </c>
      <c r="I35" s="79">
        <f t="shared" si="10"/>
        <v>0</v>
      </c>
      <c r="J35" s="79">
        <f>'[1]04.07.2017'!J35+'[1]29.08.2017'!J35+[1]проект14.09.2017!J35</f>
        <v>0</v>
      </c>
      <c r="K35" s="79">
        <f>'[1]04.07.2017'!K35+'[1]29.08.2017'!K35+[1]проект14.09.2017!K35</f>
        <v>0</v>
      </c>
      <c r="L35" s="79">
        <f>'[1]04.07.2017'!L35+'[1]29.08.2017'!L35+[1]проект14.09.2017!L35</f>
        <v>0</v>
      </c>
      <c r="M35" s="79">
        <f>'[1]04.07.2017'!M35+'[1]29.08.2017'!M35+[1]проект14.09.2017!M35</f>
        <v>0</v>
      </c>
      <c r="N35" s="79">
        <f>'[1]04.07.2017'!N35+'[1]29.08.2017'!N35+[1]проект14.09.2017!N35</f>
        <v>0</v>
      </c>
      <c r="O35" s="79" t="e">
        <f>'[2]БЮДЖЕТ 29.12.2016 затв'!P32+'[2]16.02.2017 '!P32+'[2]09.03.2017'!P32+[2]проект!P32</f>
        <v>#REF!</v>
      </c>
      <c r="P35" s="79">
        <f t="shared" si="11"/>
        <v>3021774</v>
      </c>
    </row>
    <row r="36" spans="1:16" s="10" customFormat="1" ht="69.75">
      <c r="A36" s="24"/>
      <c r="B36" s="73"/>
      <c r="C36" s="29" t="s">
        <v>79</v>
      </c>
      <c r="D36" s="79">
        <f t="shared" si="9"/>
        <v>1693400</v>
      </c>
      <c r="E36" s="79">
        <f>'[1]04.07.2017'!E36+'[1]29.08.2017'!E36+[1]проект14.09.2017!E36</f>
        <v>1693400</v>
      </c>
      <c r="F36" s="79">
        <f>'[1]04.07.2017'!F36+'[1]29.08.2017'!F36+[1]проект14.09.2017!F36</f>
        <v>1388000</v>
      </c>
      <c r="G36" s="79">
        <f>'[1]04.07.2017'!G36+'[1]29.08.2017'!G36+[1]проект14.09.2017!G36</f>
        <v>0</v>
      </c>
      <c r="H36" s="79">
        <f>'[1]04.07.2017'!H36+'[1]29.08.2017'!H36+[1]проект14.09.2017!H36</f>
        <v>0</v>
      </c>
      <c r="I36" s="79">
        <f t="shared" si="10"/>
        <v>0</v>
      </c>
      <c r="J36" s="79">
        <f>'[1]04.07.2017'!J36+'[1]29.08.2017'!J36+[1]проект14.09.2017!J36</f>
        <v>0</v>
      </c>
      <c r="K36" s="79">
        <f>'[1]04.07.2017'!K36+'[1]29.08.2017'!K36+[1]проект14.09.2017!K36</f>
        <v>0</v>
      </c>
      <c r="L36" s="79">
        <f>'[1]04.07.2017'!L36+'[1]29.08.2017'!L36+[1]проект14.09.2017!L36</f>
        <v>0</v>
      </c>
      <c r="M36" s="79">
        <f>'[1]04.07.2017'!M36+'[1]29.08.2017'!M36+[1]проект14.09.2017!M36</f>
        <v>0</v>
      </c>
      <c r="N36" s="79">
        <f>'[1]04.07.2017'!N36+'[1]29.08.2017'!N36+[1]проект14.09.2017!N36</f>
        <v>0</v>
      </c>
      <c r="O36" s="79" t="e">
        <f>'[2]БЮДЖЕТ 29.12.2016 затв'!P33+'[2]16.02.2017 '!P33+'[2]09.03.2017'!P33+[2]проект!P33</f>
        <v>#REF!</v>
      </c>
      <c r="P36" s="79">
        <f t="shared" si="11"/>
        <v>1693400</v>
      </c>
    </row>
    <row r="37" spans="1:16" s="10" customFormat="1" ht="162.75">
      <c r="A37" s="24" t="s">
        <v>82</v>
      </c>
      <c r="B37" s="73" t="s">
        <v>83</v>
      </c>
      <c r="C37" s="27" t="s">
        <v>84</v>
      </c>
      <c r="D37" s="79">
        <f t="shared" si="9"/>
        <v>19313180</v>
      </c>
      <c r="E37" s="79">
        <f>'[1]04.07.2017'!E37+'[1]29.08.2017'!E37+[1]проект14.09.2017!E37</f>
        <v>19313180</v>
      </c>
      <c r="F37" s="79">
        <f>'[1]04.07.2017'!F37+'[1]29.08.2017'!F37+[1]проект14.09.2017!F37</f>
        <v>11884733</v>
      </c>
      <c r="G37" s="79">
        <f>'[1]04.07.2017'!G37+'[1]29.08.2017'!G37+[1]проект14.09.2017!G37</f>
        <v>1628200</v>
      </c>
      <c r="H37" s="79">
        <f>'[1]04.07.2017'!H37+'[1]29.08.2017'!H37+[1]проект14.09.2017!H37</f>
        <v>0</v>
      </c>
      <c r="I37" s="79">
        <f t="shared" si="10"/>
        <v>1192762</v>
      </c>
      <c r="J37" s="79">
        <f>'[1]04.07.2017'!J37+'[1]29.08.2017'!J37+[1]проект14.09.2017!J37</f>
        <v>0</v>
      </c>
      <c r="K37" s="79">
        <f>'[1]04.07.2017'!K37+'[1]29.08.2017'!K37+[1]проект14.09.2017!K37</f>
        <v>0</v>
      </c>
      <c r="L37" s="79">
        <f>'[1]04.07.2017'!L37+'[1]29.08.2017'!L37+[1]проект14.09.2017!L37</f>
        <v>0</v>
      </c>
      <c r="M37" s="79">
        <f>'[1]04.07.2017'!M37+'[1]29.08.2017'!M37+[1]проект14.09.2017!M37</f>
        <v>1192762</v>
      </c>
      <c r="N37" s="79">
        <f>'[1]04.07.2017'!N37+'[1]29.08.2017'!N37+[1]проект14.09.2017!N37</f>
        <v>1192762</v>
      </c>
      <c r="O37" s="79">
        <v>55500</v>
      </c>
      <c r="P37" s="79">
        <f t="shared" si="11"/>
        <v>20505942</v>
      </c>
    </row>
    <row r="38" spans="1:16" s="10" customFormat="1" ht="139.5">
      <c r="A38" s="24" t="s">
        <v>85</v>
      </c>
      <c r="B38" s="73" t="s">
        <v>86</v>
      </c>
      <c r="C38" s="27" t="s">
        <v>87</v>
      </c>
      <c r="D38" s="79">
        <f t="shared" si="9"/>
        <v>83120928</v>
      </c>
      <c r="E38" s="79">
        <f>'[1]04.07.2017'!E38+'[1]29.08.2017'!E38+[1]проект14.09.2017!E38</f>
        <v>83120928</v>
      </c>
      <c r="F38" s="79">
        <f>'[1]04.07.2017'!F38+'[1]29.08.2017'!F38+[1]проект14.09.2017!F38</f>
        <v>51158600</v>
      </c>
      <c r="G38" s="79">
        <f>'[1]04.07.2017'!G38+'[1]29.08.2017'!G38+[1]проект14.09.2017!G38</f>
        <v>7370100</v>
      </c>
      <c r="H38" s="79">
        <f>'[1]04.07.2017'!H38+'[1]29.08.2017'!H38+[1]проект14.09.2017!H38</f>
        <v>0</v>
      </c>
      <c r="I38" s="79">
        <f t="shared" si="10"/>
        <v>37300</v>
      </c>
      <c r="J38" s="79">
        <f>'[1]04.07.2017'!J38+'[1]29.08.2017'!J38+[1]проект14.09.2017!J38</f>
        <v>0</v>
      </c>
      <c r="K38" s="79">
        <f>'[1]04.07.2017'!K38+'[1]29.08.2017'!K38+[1]проект14.09.2017!K38</f>
        <v>0</v>
      </c>
      <c r="L38" s="79">
        <f>'[1]04.07.2017'!L38+'[1]29.08.2017'!L38+[1]проект14.09.2017!L38</f>
        <v>0</v>
      </c>
      <c r="M38" s="79">
        <f>'[1]04.07.2017'!M38+'[1]29.08.2017'!M38+[1]проект14.09.2017!M38</f>
        <v>37300</v>
      </c>
      <c r="N38" s="79">
        <f>'[1]04.07.2017'!N38+'[1]29.08.2017'!N38+[1]проект14.09.2017!N38</f>
        <v>37300</v>
      </c>
      <c r="O38" s="79" t="e">
        <f>'[2]БЮДЖЕТ 29.12.2016 затв'!P35+'[2]16.02.2017 '!P35+'[2]09.03.2017'!P35+[2]проект!P35</f>
        <v>#REF!</v>
      </c>
      <c r="P38" s="79">
        <f t="shared" si="11"/>
        <v>83158228</v>
      </c>
    </row>
    <row r="39" spans="1:16" s="10" customFormat="1" ht="69.75">
      <c r="A39" s="24"/>
      <c r="B39" s="73"/>
      <c r="C39" s="29" t="s">
        <v>79</v>
      </c>
      <c r="D39" s="79">
        <f t="shared" si="9"/>
        <v>20400000</v>
      </c>
      <c r="E39" s="79">
        <f>'[1]04.07.2017'!E39+'[1]29.08.2017'!E39+[1]проект14.09.2017!E39</f>
        <v>20400000</v>
      </c>
      <c r="F39" s="79">
        <f>'[1]04.07.2017'!F39+'[1]29.08.2017'!F39+[1]проект14.09.2017!F39</f>
        <v>16260900</v>
      </c>
      <c r="G39" s="79">
        <f>'[1]04.07.2017'!G39+'[1]29.08.2017'!G39+[1]проект14.09.2017!G39</f>
        <v>0</v>
      </c>
      <c r="H39" s="79">
        <f>'[1]04.07.2017'!H39+'[1]29.08.2017'!H39+[1]проект14.09.2017!H39</f>
        <v>0</v>
      </c>
      <c r="I39" s="79">
        <f t="shared" si="10"/>
        <v>37500</v>
      </c>
      <c r="J39" s="79">
        <f>'[1]04.07.2017'!J39+'[1]29.08.2017'!J39+[1]проект14.09.2017!J39</f>
        <v>0</v>
      </c>
      <c r="K39" s="79">
        <f>'[1]04.07.2017'!K39+'[1]29.08.2017'!K39+[1]проект14.09.2017!K39</f>
        <v>0</v>
      </c>
      <c r="L39" s="79">
        <f>'[1]04.07.2017'!L39+'[1]29.08.2017'!L39+[1]проект14.09.2017!L39</f>
        <v>0</v>
      </c>
      <c r="M39" s="79">
        <f>'[1]04.07.2017'!M39+'[1]29.08.2017'!M39+[1]проект14.09.2017!M39</f>
        <v>37500</v>
      </c>
      <c r="N39" s="79">
        <f>'[1]04.07.2017'!N39+'[1]29.08.2017'!N39+[1]проект14.09.2017!N39</f>
        <v>37500</v>
      </c>
      <c r="O39" s="79" t="e">
        <f>'[2]БЮДЖЕТ 29.12.2016 затв'!P36+'[2]16.02.2017 '!P36+'[2]09.03.2017'!P36+[2]проект!P36</f>
        <v>#REF!</v>
      </c>
      <c r="P39" s="79">
        <f t="shared" si="11"/>
        <v>20437500</v>
      </c>
    </row>
    <row r="40" spans="1:16" s="10" customFormat="1" ht="139.5">
      <c r="A40" s="24" t="s">
        <v>88</v>
      </c>
      <c r="B40" s="73" t="s">
        <v>89</v>
      </c>
      <c r="C40" s="27" t="s">
        <v>90</v>
      </c>
      <c r="D40" s="79">
        <f t="shared" si="9"/>
        <v>4583825</v>
      </c>
      <c r="E40" s="79">
        <f>'[1]04.07.2017'!E40+'[1]29.08.2017'!E40+[1]проект14.09.2017!E40</f>
        <v>4583825</v>
      </c>
      <c r="F40" s="79">
        <f>'[1]04.07.2017'!F40+'[1]29.08.2017'!F40+[1]проект14.09.2017!F40</f>
        <v>3020737</v>
      </c>
      <c r="G40" s="79">
        <f>'[1]04.07.2017'!G40+'[1]29.08.2017'!G40+[1]проект14.09.2017!G40</f>
        <v>41300</v>
      </c>
      <c r="H40" s="79">
        <f>'[1]04.07.2017'!H40+'[1]29.08.2017'!H40+[1]проект14.09.2017!H40</f>
        <v>0</v>
      </c>
      <c r="I40" s="79">
        <f>J40+M40</f>
        <v>16000</v>
      </c>
      <c r="J40" s="79">
        <f>'[1]04.07.2017'!J40+'[1]29.08.2017'!J40+[1]проект14.09.2017!J40</f>
        <v>0</v>
      </c>
      <c r="K40" s="79">
        <f>'[1]04.07.2017'!K40+'[1]29.08.2017'!K40+[1]проект14.09.2017!K40</f>
        <v>0</v>
      </c>
      <c r="L40" s="79">
        <f>'[1]04.07.2017'!L40+'[1]29.08.2017'!L40+[1]проект14.09.2017!L40</f>
        <v>0</v>
      </c>
      <c r="M40" s="79">
        <f>'[1]04.07.2017'!M40+'[1]29.08.2017'!M40+[1]проект14.09.2017!M40</f>
        <v>16000</v>
      </c>
      <c r="N40" s="79">
        <f>'[1]04.07.2017'!N40+'[1]29.08.2017'!N40+[1]проект14.09.2017!N40</f>
        <v>16000</v>
      </c>
      <c r="O40" s="79" t="e">
        <f>'[2]БЮДЖЕТ 29.12.2016 затв'!P37+'[2]16.02.2017 '!P37+'[2]09.03.2017'!P37+[2]проект!P37</f>
        <v>#REF!</v>
      </c>
      <c r="P40" s="79">
        <f t="shared" si="11"/>
        <v>4599825</v>
      </c>
    </row>
    <row r="41" spans="1:16" s="10" customFormat="1" ht="93">
      <c r="A41" s="24" t="s">
        <v>91</v>
      </c>
      <c r="B41" s="73" t="s">
        <v>89</v>
      </c>
      <c r="C41" s="27" t="s">
        <v>92</v>
      </c>
      <c r="D41" s="79">
        <f t="shared" si="9"/>
        <v>5278500</v>
      </c>
      <c r="E41" s="79">
        <f>'[1]04.07.2017'!E41+'[1]29.08.2017'!E41+[1]проект14.09.2017!E41</f>
        <v>5278500</v>
      </c>
      <c r="F41" s="79">
        <f>'[1]04.07.2017'!F41+'[1]29.08.2017'!F41+[1]проект14.09.2017!F41</f>
        <v>3646200</v>
      </c>
      <c r="G41" s="79">
        <f>'[1]04.07.2017'!G41+'[1]29.08.2017'!G41+[1]проект14.09.2017!G41</f>
        <v>197800</v>
      </c>
      <c r="H41" s="79">
        <f>'[1]04.07.2017'!H41+'[1]29.08.2017'!H41+[1]проект14.09.2017!H41</f>
        <v>0</v>
      </c>
      <c r="I41" s="79">
        <f>J41+M41</f>
        <v>0</v>
      </c>
      <c r="J41" s="79">
        <f>'[1]04.07.2017'!J41+'[1]29.08.2017'!J41+[1]проект14.09.2017!J41</f>
        <v>0</v>
      </c>
      <c r="K41" s="79">
        <f>'[1]04.07.2017'!K41+'[1]29.08.2017'!K41+[1]проект14.09.2017!K41</f>
        <v>0</v>
      </c>
      <c r="L41" s="79">
        <f>'[1]04.07.2017'!L41+'[1]29.08.2017'!L41+[1]проект14.09.2017!L41</f>
        <v>0</v>
      </c>
      <c r="M41" s="79">
        <f>'[1]04.07.2017'!M41+'[1]29.08.2017'!M41+[1]проект14.09.2017!M41</f>
        <v>0</v>
      </c>
      <c r="N41" s="79">
        <f>'[1]04.07.2017'!N41+'[1]29.08.2017'!N41+[1]проект14.09.2017!N41</f>
        <v>0</v>
      </c>
      <c r="O41" s="79" t="e">
        <f>'[2]БЮДЖЕТ 29.12.2016 затв'!P38+'[2]16.02.2017 '!P38+'[2]09.03.2017'!P38+[2]проект!P38</f>
        <v>#REF!</v>
      </c>
      <c r="P41" s="79">
        <f t="shared" si="11"/>
        <v>5278500</v>
      </c>
    </row>
    <row r="42" spans="1:16" s="10" customFormat="1" ht="93">
      <c r="A42" s="24" t="s">
        <v>93</v>
      </c>
      <c r="B42" s="73" t="s">
        <v>89</v>
      </c>
      <c r="C42" s="27" t="s">
        <v>94</v>
      </c>
      <c r="D42" s="79">
        <f t="shared" si="9"/>
        <v>1750900</v>
      </c>
      <c r="E42" s="79">
        <f>'[1]04.07.2017'!E42+'[1]29.08.2017'!E42+[1]проект14.09.2017!E42</f>
        <v>1750900</v>
      </c>
      <c r="F42" s="79">
        <f>'[1]04.07.2017'!F42+'[1]29.08.2017'!F42+[1]проект14.09.2017!F42</f>
        <v>1364100</v>
      </c>
      <c r="G42" s="79">
        <f>'[1]04.07.2017'!G42+'[1]29.08.2017'!G42+[1]проект14.09.2017!G42</f>
        <v>17500</v>
      </c>
      <c r="H42" s="79">
        <f>'[1]04.07.2017'!H42+'[1]29.08.2017'!H42+[1]проект14.09.2017!H42</f>
        <v>0</v>
      </c>
      <c r="I42" s="79">
        <f>J42+M42</f>
        <v>0</v>
      </c>
      <c r="J42" s="79">
        <f>'[1]04.07.2017'!J42+'[1]29.08.2017'!J42+[1]проект14.09.2017!J42</f>
        <v>0</v>
      </c>
      <c r="K42" s="79">
        <f>'[1]04.07.2017'!K42+'[1]29.08.2017'!K42+[1]проект14.09.2017!K42</f>
        <v>0</v>
      </c>
      <c r="L42" s="79">
        <f>'[1]04.07.2017'!L42+'[1]29.08.2017'!L42+[1]проект14.09.2017!L42</f>
        <v>0</v>
      </c>
      <c r="M42" s="79">
        <f>'[1]04.07.2017'!M42+'[1]29.08.2017'!M42+[1]проект14.09.2017!M42</f>
        <v>0</v>
      </c>
      <c r="N42" s="79">
        <f>'[1]04.07.2017'!N42+'[1]29.08.2017'!N42+[1]проект14.09.2017!N42</f>
        <v>0</v>
      </c>
      <c r="O42" s="79" t="e">
        <f>'[2]БЮДЖЕТ 29.12.2016 затв'!P39+'[2]16.02.2017 '!P39+'[2]09.03.2017'!P39+[2]проект!P39</f>
        <v>#REF!</v>
      </c>
      <c r="P42" s="79">
        <f t="shared" si="11"/>
        <v>1750900</v>
      </c>
    </row>
    <row r="43" spans="1:16" s="10" customFormat="1" ht="46.5">
      <c r="A43" s="24" t="s">
        <v>95</v>
      </c>
      <c r="B43" s="73" t="s">
        <v>89</v>
      </c>
      <c r="C43" s="27" t="s">
        <v>96</v>
      </c>
      <c r="D43" s="79">
        <f t="shared" si="9"/>
        <v>1390928</v>
      </c>
      <c r="E43" s="79">
        <f>'[1]04.07.2017'!E43+'[1]29.08.2017'!E43+[1]проект14.09.2017!E43</f>
        <v>1390928</v>
      </c>
      <c r="F43" s="79">
        <f>'[1]04.07.2017'!F43+'[1]29.08.2017'!F43+[1]проект14.09.2017!F43</f>
        <v>945310</v>
      </c>
      <c r="G43" s="79">
        <f>'[1]04.07.2017'!G43+'[1]29.08.2017'!G43+[1]проект14.09.2017!G43</f>
        <v>51800</v>
      </c>
      <c r="H43" s="79">
        <f>'[1]04.07.2017'!H43+'[1]29.08.2017'!H43+[1]проект14.09.2017!H43</f>
        <v>0</v>
      </c>
      <c r="I43" s="79">
        <f>J43+M43</f>
        <v>0</v>
      </c>
      <c r="J43" s="79">
        <f>'[1]04.07.2017'!J43+'[1]29.08.2017'!J43+[1]проект14.09.2017!J43</f>
        <v>0</v>
      </c>
      <c r="K43" s="79">
        <f>'[1]04.07.2017'!K43+'[1]29.08.2017'!K43+[1]проект14.09.2017!K43</f>
        <v>0</v>
      </c>
      <c r="L43" s="79">
        <f>'[1]04.07.2017'!L43+'[1]29.08.2017'!L43+[1]проект14.09.2017!L43</f>
        <v>0</v>
      </c>
      <c r="M43" s="79">
        <f>'[1]04.07.2017'!M43+'[1]29.08.2017'!M43+[1]проект14.09.2017!M43</f>
        <v>0</v>
      </c>
      <c r="N43" s="79">
        <f>'[1]04.07.2017'!N43+'[1]29.08.2017'!N43+[1]проект14.09.2017!N43</f>
        <v>0</v>
      </c>
      <c r="O43" s="79" t="e">
        <f>'[2]БЮДЖЕТ 29.12.2016 затв'!P40+'[2]16.02.2017 '!P40+'[2]09.03.2017'!P40+[2]проект!P40</f>
        <v>#REF!</v>
      </c>
      <c r="P43" s="79">
        <f t="shared" si="11"/>
        <v>1390928</v>
      </c>
    </row>
    <row r="44" spans="1:16" s="10" customFormat="1" ht="162.75">
      <c r="A44" s="24" t="s">
        <v>97</v>
      </c>
      <c r="B44" s="73" t="s">
        <v>89</v>
      </c>
      <c r="C44" s="27" t="s">
        <v>98</v>
      </c>
      <c r="D44" s="79">
        <f t="shared" si="9"/>
        <v>96000</v>
      </c>
      <c r="E44" s="79">
        <f>'[1]04.07.2017'!E44+'[1]29.08.2017'!E44+[1]проект14.09.2017!E44</f>
        <v>96000</v>
      </c>
      <c r="F44" s="79">
        <f>'[1]04.07.2017'!F44+'[1]29.08.2017'!F44+[1]проект14.09.2017!F44</f>
        <v>0</v>
      </c>
      <c r="G44" s="79">
        <f>'[1]04.07.2017'!G44+'[1]29.08.2017'!G44+[1]проект14.09.2017!G44</f>
        <v>0</v>
      </c>
      <c r="H44" s="79">
        <f>'[1]04.07.2017'!H44+'[1]29.08.2017'!H44+[1]проект14.09.2017!H44</f>
        <v>0</v>
      </c>
      <c r="I44" s="79">
        <f>J44+M44</f>
        <v>0</v>
      </c>
      <c r="J44" s="79">
        <f>'[1]04.07.2017'!J44+'[1]29.08.2017'!J44+[1]проект14.09.2017!J44</f>
        <v>0</v>
      </c>
      <c r="K44" s="79">
        <f>'[1]04.07.2017'!K44+'[1]29.08.2017'!K44+[1]проект14.09.2017!K44</f>
        <v>0</v>
      </c>
      <c r="L44" s="79">
        <f>'[1]04.07.2017'!L44+'[1]29.08.2017'!L44+[1]проект14.09.2017!L44</f>
        <v>0</v>
      </c>
      <c r="M44" s="79">
        <f>'[1]04.07.2017'!M44+'[1]29.08.2017'!M44+[1]проект14.09.2017!M44</f>
        <v>0</v>
      </c>
      <c r="N44" s="79">
        <f>'[1]04.07.2017'!N44+'[1]29.08.2017'!N44+[1]проект14.09.2017!N44</f>
        <v>0</v>
      </c>
      <c r="O44" s="79" t="e">
        <f>'[2]БЮДЖЕТ 29.12.2016 затв'!P41+'[2]16.02.2017 '!P41+'[2]09.03.2017'!P41+[2]проект!P41</f>
        <v>#REF!</v>
      </c>
      <c r="P44" s="79">
        <f t="shared" si="11"/>
        <v>96000</v>
      </c>
    </row>
    <row r="45" spans="1:16" s="10" customFormat="1" ht="69.75">
      <c r="A45" s="24" t="s">
        <v>99</v>
      </c>
      <c r="B45" s="73"/>
      <c r="C45" s="29" t="s">
        <v>100</v>
      </c>
      <c r="D45" s="79">
        <f t="shared" ref="D45:P45" si="12">D46</f>
        <v>5843800</v>
      </c>
      <c r="E45" s="79">
        <f t="shared" si="12"/>
        <v>5843800</v>
      </c>
      <c r="F45" s="79">
        <f t="shared" si="12"/>
        <v>3619200</v>
      </c>
      <c r="G45" s="79">
        <f t="shared" si="12"/>
        <v>684750</v>
      </c>
      <c r="H45" s="79">
        <f t="shared" si="12"/>
        <v>0</v>
      </c>
      <c r="I45" s="79">
        <f t="shared" si="12"/>
        <v>0</v>
      </c>
      <c r="J45" s="79">
        <f t="shared" si="12"/>
        <v>0</v>
      </c>
      <c r="K45" s="79">
        <f t="shared" si="12"/>
        <v>0</v>
      </c>
      <c r="L45" s="79">
        <f t="shared" si="12"/>
        <v>0</v>
      </c>
      <c r="M45" s="79">
        <f t="shared" si="12"/>
        <v>0</v>
      </c>
      <c r="N45" s="79">
        <f t="shared" si="12"/>
        <v>0</v>
      </c>
      <c r="O45" s="79" t="e">
        <f t="shared" si="12"/>
        <v>#REF!</v>
      </c>
      <c r="P45" s="79">
        <f t="shared" si="12"/>
        <v>5843800</v>
      </c>
    </row>
    <row r="46" spans="1:16" s="25" customFormat="1" ht="139.5">
      <c r="A46" s="26" t="s">
        <v>101</v>
      </c>
      <c r="B46" s="74" t="s">
        <v>102</v>
      </c>
      <c r="C46" s="28" t="s">
        <v>103</v>
      </c>
      <c r="D46" s="80">
        <f>E46+H46</f>
        <v>5843800</v>
      </c>
      <c r="E46" s="80">
        <f>'[1]04.07.2017'!E46+'[1]29.08.2017'!E46+[1]проект14.09.2017!E46</f>
        <v>5843800</v>
      </c>
      <c r="F46" s="80">
        <f>'[1]04.07.2017'!F46+'[1]29.08.2017'!F46+[1]проект14.09.2017!F46</f>
        <v>3619200</v>
      </c>
      <c r="G46" s="80">
        <f>'[1]04.07.2017'!G46+'[1]29.08.2017'!G46+[1]проект14.09.2017!G46</f>
        <v>684750</v>
      </c>
      <c r="H46" s="80">
        <f>'[1]04.07.2017'!H46+'[1]29.08.2017'!H46+[1]проект14.09.2017!H46</f>
        <v>0</v>
      </c>
      <c r="I46" s="80">
        <f>J46+M46</f>
        <v>0</v>
      </c>
      <c r="J46" s="80">
        <f>'[1]04.07.2017'!J46+'[1]29.08.2017'!J46+[1]проект14.09.2017!J46</f>
        <v>0</v>
      </c>
      <c r="K46" s="80">
        <f>'[1]04.07.2017'!K46+'[1]29.08.2017'!K46+[1]проект14.09.2017!K46</f>
        <v>0</v>
      </c>
      <c r="L46" s="80">
        <f>'[1]04.07.2017'!L46+'[1]29.08.2017'!L46+[1]проект14.09.2017!L46</f>
        <v>0</v>
      </c>
      <c r="M46" s="80">
        <f>'[1]04.07.2017'!M46+'[1]29.08.2017'!M46+[1]проект14.09.2017!M46</f>
        <v>0</v>
      </c>
      <c r="N46" s="80">
        <f>'[1]04.07.2017'!N46+'[1]29.08.2017'!N46+[1]проект14.09.2017!N46</f>
        <v>0</v>
      </c>
      <c r="O46" s="80" t="e">
        <f>'[2]БЮДЖЕТ 29.12.2016 затв'!P43+'[2]16.02.2017 '!P43+'[2]09.03.2017'!P43+[2]проект!P43</f>
        <v>#REF!</v>
      </c>
      <c r="P46" s="80">
        <f>D46+I46</f>
        <v>5843800</v>
      </c>
    </row>
    <row r="47" spans="1:16" s="10" customFormat="1" ht="111.75" customHeight="1">
      <c r="A47" s="24" t="s">
        <v>104</v>
      </c>
      <c r="B47" s="73" t="s">
        <v>36</v>
      </c>
      <c r="C47" s="27" t="s">
        <v>37</v>
      </c>
      <c r="D47" s="79">
        <f>E47+H47</f>
        <v>0</v>
      </c>
      <c r="E47" s="79">
        <f>'[1]04.07.2017'!E47+'[1]29.08.2017'!E47+[1]проект14.09.2017!E47</f>
        <v>0</v>
      </c>
      <c r="F47" s="79">
        <f>'[1]04.07.2017'!F47+'[1]29.08.2017'!F47+[1]проект14.09.2017!F47</f>
        <v>0</v>
      </c>
      <c r="G47" s="79">
        <f>'[1]04.07.2017'!G47+'[1]29.08.2017'!G47+[1]проект14.09.2017!G47</f>
        <v>0</v>
      </c>
      <c r="H47" s="79">
        <f>'[1]04.07.2017'!H47+'[1]29.08.2017'!H47+[1]проект14.09.2017!H47</f>
        <v>0</v>
      </c>
      <c r="I47" s="79">
        <f>J47+M47</f>
        <v>211659.98</v>
      </c>
      <c r="J47" s="79">
        <f>'[1]04.07.2017'!J47+'[1]29.08.2017'!J47+[1]проект14.09.2017!J47</f>
        <v>0</v>
      </c>
      <c r="K47" s="79">
        <f>'[1]04.07.2017'!K47+'[1]29.08.2017'!K47+[1]проект14.09.2017!K47</f>
        <v>0</v>
      </c>
      <c r="L47" s="79">
        <f>'[1]04.07.2017'!L47+'[1]29.08.2017'!L47+[1]проект14.09.2017!L47</f>
        <v>0</v>
      </c>
      <c r="M47" s="79">
        <f>'[1]04.07.2017'!M47+'[1]29.08.2017'!M47+[1]проект14.09.2017!M47</f>
        <v>211659.98</v>
      </c>
      <c r="N47" s="79">
        <f>'[1]04.07.2017'!N47+'[1]29.08.2017'!N47+[1]проект14.09.2017!N47</f>
        <v>211659.98</v>
      </c>
      <c r="O47" s="79" t="e">
        <f>'[2]БЮДЖЕТ 29.12.2016 затв'!P44+'[2]16.02.2017 '!P44+'[2]09.03.2017'!P44+[2]проект!P44</f>
        <v>#REF!</v>
      </c>
      <c r="P47" s="79">
        <f>D47+I47</f>
        <v>211659.98</v>
      </c>
    </row>
    <row r="48" spans="1:16" s="25" customFormat="1" ht="40.5" customHeight="1">
      <c r="A48" s="24" t="s">
        <v>105</v>
      </c>
      <c r="B48" s="73" t="s">
        <v>66</v>
      </c>
      <c r="C48" s="27" t="s">
        <v>67</v>
      </c>
      <c r="D48" s="79">
        <f>E48+H48</f>
        <v>1868500</v>
      </c>
      <c r="E48" s="79">
        <f>'[1]04.07.2017'!E48+'[1]29.08.2017'!E48+[1]проект14.09.2017!E48</f>
        <v>1868500</v>
      </c>
      <c r="F48" s="79">
        <f>'[1]04.07.2017'!F48+'[1]29.08.2017'!F48+[1]проект14.09.2017!F48</f>
        <v>0</v>
      </c>
      <c r="G48" s="79">
        <f>'[1]04.07.2017'!G48+'[1]29.08.2017'!G48+[1]проект14.09.2017!G48</f>
        <v>0</v>
      </c>
      <c r="H48" s="79">
        <f>'[1]04.07.2017'!H48+'[1]29.08.2017'!H48+[1]проект14.09.2017!H48</f>
        <v>0</v>
      </c>
      <c r="I48" s="79">
        <f>J48+M48</f>
        <v>0</v>
      </c>
      <c r="J48" s="79">
        <f>'[1]04.07.2017'!J48+'[1]29.08.2017'!J48+[1]проект14.09.2017!J48</f>
        <v>0</v>
      </c>
      <c r="K48" s="79">
        <f>'[1]04.07.2017'!K48+'[1]29.08.2017'!K48+[1]проект14.09.2017!K48</f>
        <v>0</v>
      </c>
      <c r="L48" s="79">
        <f>'[1]04.07.2017'!L48+'[1]29.08.2017'!L48+[1]проект14.09.2017!L48</f>
        <v>0</v>
      </c>
      <c r="M48" s="79">
        <f>'[1]04.07.2017'!M48+'[1]29.08.2017'!M48+[1]проект14.09.2017!M48</f>
        <v>0</v>
      </c>
      <c r="N48" s="79">
        <f>'[1]04.07.2017'!N48+'[1]29.08.2017'!N48+[1]проект14.09.2017!N48</f>
        <v>0</v>
      </c>
      <c r="O48" s="80" t="e">
        <f>'[2]БЮДЖЕТ 29.12.2016 затв'!P45+'[2]16.02.2017 '!P45+'[2]09.03.2017'!P45+[2]проект!P45</f>
        <v>#REF!</v>
      </c>
      <c r="P48" s="79">
        <f>D48+I48</f>
        <v>1868500</v>
      </c>
    </row>
    <row r="49" spans="1:16" s="17" customFormat="1" ht="113.25">
      <c r="A49" s="14" t="s">
        <v>106</v>
      </c>
      <c r="B49" s="75"/>
      <c r="C49" s="16" t="s">
        <v>107</v>
      </c>
      <c r="D49" s="77">
        <f t="shared" ref="D49:P49" si="13">SUM(D50)</f>
        <v>23624501.699999999</v>
      </c>
      <c r="E49" s="77">
        <f t="shared" si="13"/>
        <v>23624501.699999999</v>
      </c>
      <c r="F49" s="77">
        <f t="shared" si="13"/>
        <v>7862867</v>
      </c>
      <c r="G49" s="77">
        <f t="shared" si="13"/>
        <v>1555400</v>
      </c>
      <c r="H49" s="77">
        <f t="shared" si="13"/>
        <v>0</v>
      </c>
      <c r="I49" s="77">
        <f t="shared" si="13"/>
        <v>4488466.74</v>
      </c>
      <c r="J49" s="77">
        <f t="shared" si="13"/>
        <v>80000</v>
      </c>
      <c r="K49" s="77">
        <f t="shared" si="13"/>
        <v>0</v>
      </c>
      <c r="L49" s="77">
        <f t="shared" si="13"/>
        <v>0</v>
      </c>
      <c r="M49" s="77">
        <f t="shared" si="13"/>
        <v>4408466.74</v>
      </c>
      <c r="N49" s="77">
        <f t="shared" si="13"/>
        <v>4408466.74</v>
      </c>
      <c r="O49" s="77" t="e">
        <f t="shared" si="13"/>
        <v>#REF!</v>
      </c>
      <c r="P49" s="77">
        <f t="shared" si="13"/>
        <v>28112968.440000001</v>
      </c>
    </row>
    <row r="50" spans="1:16" s="30" customFormat="1" ht="116.25">
      <c r="A50" s="15" t="s">
        <v>108</v>
      </c>
      <c r="B50" s="70"/>
      <c r="C50" s="18" t="s">
        <v>109</v>
      </c>
      <c r="D50" s="78">
        <f t="shared" ref="D50:P50" si="14">SUM(D51+D55+D58+D59+D66+D64+D62+D68+D69+D70)</f>
        <v>23624501.699999999</v>
      </c>
      <c r="E50" s="78">
        <f t="shared" si="14"/>
        <v>23624501.699999999</v>
      </c>
      <c r="F50" s="78">
        <f t="shared" si="14"/>
        <v>7862867</v>
      </c>
      <c r="G50" s="78">
        <f t="shared" si="14"/>
        <v>1555400</v>
      </c>
      <c r="H50" s="78">
        <f t="shared" si="14"/>
        <v>0</v>
      </c>
      <c r="I50" s="78">
        <f t="shared" si="14"/>
        <v>4488466.74</v>
      </c>
      <c r="J50" s="78">
        <f t="shared" si="14"/>
        <v>80000</v>
      </c>
      <c r="K50" s="78">
        <f t="shared" si="14"/>
        <v>0</v>
      </c>
      <c r="L50" s="78">
        <f t="shared" si="14"/>
        <v>0</v>
      </c>
      <c r="M50" s="78">
        <f t="shared" si="14"/>
        <v>4408466.74</v>
      </c>
      <c r="N50" s="78">
        <f t="shared" si="14"/>
        <v>4408466.74</v>
      </c>
      <c r="O50" s="78" t="e">
        <f t="shared" si="14"/>
        <v>#REF!</v>
      </c>
      <c r="P50" s="78">
        <f t="shared" si="14"/>
        <v>28112968.440000001</v>
      </c>
    </row>
    <row r="51" spans="1:16" s="31" customFormat="1" ht="93">
      <c r="A51" s="24" t="s">
        <v>110</v>
      </c>
      <c r="B51" s="73"/>
      <c r="C51" s="21" t="s">
        <v>111</v>
      </c>
      <c r="D51" s="79">
        <f t="shared" ref="D51:P51" si="15">D52+D53+D54</f>
        <v>3190100</v>
      </c>
      <c r="E51" s="79">
        <f t="shared" si="15"/>
        <v>3190100</v>
      </c>
      <c r="F51" s="79">
        <f t="shared" si="15"/>
        <v>2126067</v>
      </c>
      <c r="G51" s="79">
        <f t="shared" si="15"/>
        <v>106500</v>
      </c>
      <c r="H51" s="79">
        <f t="shared" si="15"/>
        <v>0</v>
      </c>
      <c r="I51" s="79">
        <f t="shared" si="15"/>
        <v>20000</v>
      </c>
      <c r="J51" s="79">
        <f t="shared" si="15"/>
        <v>0</v>
      </c>
      <c r="K51" s="79">
        <f t="shared" si="15"/>
        <v>0</v>
      </c>
      <c r="L51" s="79">
        <f t="shared" si="15"/>
        <v>0</v>
      </c>
      <c r="M51" s="79">
        <f t="shared" si="15"/>
        <v>20000</v>
      </c>
      <c r="N51" s="79">
        <f t="shared" si="15"/>
        <v>20000</v>
      </c>
      <c r="O51" s="79" t="e">
        <f t="shared" si="15"/>
        <v>#REF!</v>
      </c>
      <c r="P51" s="79">
        <f t="shared" si="15"/>
        <v>3210100</v>
      </c>
    </row>
    <row r="52" spans="1:16" s="32" customFormat="1" ht="110.25" customHeight="1">
      <c r="A52" s="26" t="s">
        <v>112</v>
      </c>
      <c r="B52" s="74" t="s">
        <v>113</v>
      </c>
      <c r="C52" s="28" t="s">
        <v>114</v>
      </c>
      <c r="D52" s="80">
        <f>E52+H52</f>
        <v>2736300</v>
      </c>
      <c r="E52" s="80">
        <f>'[1]04.07.2017'!E52+'[1]29.08.2017'!E52+[1]проект14.09.2017!E52</f>
        <v>2736300</v>
      </c>
      <c r="F52" s="80">
        <f>'[1]04.07.2017'!F52+'[1]29.08.2017'!F52+[1]проект14.09.2017!F52</f>
        <v>2098100</v>
      </c>
      <c r="G52" s="80">
        <f>'[1]04.07.2017'!G52+'[1]29.08.2017'!G52+[1]проект14.09.2017!G52</f>
        <v>78900</v>
      </c>
      <c r="H52" s="80">
        <f>'[1]04.07.2017'!H52+'[1]29.08.2017'!H52+[1]проект14.09.2017!H52</f>
        <v>0</v>
      </c>
      <c r="I52" s="80">
        <f>J52+M52</f>
        <v>0</v>
      </c>
      <c r="J52" s="80">
        <f>'[1]04.07.2017'!J52+'[1]29.08.2017'!J52+[1]проект14.09.2017!J52</f>
        <v>0</v>
      </c>
      <c r="K52" s="80">
        <f>'[1]04.07.2017'!K52+'[1]29.08.2017'!K52+[1]проект14.09.2017!K52</f>
        <v>0</v>
      </c>
      <c r="L52" s="80">
        <f>'[1]04.07.2017'!L52+'[1]29.08.2017'!L52+[1]проект14.09.2017!L52</f>
        <v>0</v>
      </c>
      <c r="M52" s="80">
        <f>'[1]04.07.2017'!M52+'[1]29.08.2017'!M52+[1]проект14.09.2017!M52</f>
        <v>0</v>
      </c>
      <c r="N52" s="80">
        <f>'[1]04.07.2017'!N52+'[1]29.08.2017'!N52+[1]проект14.09.2017!N52</f>
        <v>0</v>
      </c>
      <c r="O52" s="80" t="e">
        <f>'[2]БЮДЖЕТ 29.12.2016 затв'!P49+'[2]16.02.2017 '!P49+'[2]09.03.2017'!P49+[2]проект!P49</f>
        <v>#REF!</v>
      </c>
      <c r="P52" s="80">
        <f>D52+I52</f>
        <v>2736300</v>
      </c>
    </row>
    <row r="53" spans="1:16" s="32" customFormat="1" ht="93">
      <c r="A53" s="26" t="s">
        <v>115</v>
      </c>
      <c r="B53" s="74" t="s">
        <v>113</v>
      </c>
      <c r="C53" s="28" t="s">
        <v>116</v>
      </c>
      <c r="D53" s="80">
        <f>E53+H53</f>
        <v>232000</v>
      </c>
      <c r="E53" s="80">
        <f>'[1]04.07.2017'!E53+'[1]29.08.2017'!E53+[1]проект14.09.2017!E53</f>
        <v>232000</v>
      </c>
      <c r="F53" s="80">
        <f>'[1]04.07.2017'!F53+'[1]29.08.2017'!F53+[1]проект14.09.2017!F53</f>
        <v>27967</v>
      </c>
      <c r="G53" s="80">
        <f>'[1]04.07.2017'!G53+'[1]29.08.2017'!G53+[1]проект14.09.2017!G53</f>
        <v>27600</v>
      </c>
      <c r="H53" s="80">
        <f>'[1]04.07.2017'!H53+'[1]29.08.2017'!H53+[1]проект14.09.2017!H53</f>
        <v>0</v>
      </c>
      <c r="I53" s="80">
        <f>J53+M53</f>
        <v>20000</v>
      </c>
      <c r="J53" s="80">
        <f>'[1]04.07.2017'!J53+'[1]29.08.2017'!J53+[1]проект14.09.2017!J53</f>
        <v>0</v>
      </c>
      <c r="K53" s="80">
        <f>'[1]04.07.2017'!K53+'[1]29.08.2017'!K53+[1]проект14.09.2017!K53</f>
        <v>0</v>
      </c>
      <c r="L53" s="80">
        <f>'[1]04.07.2017'!L53+'[1]29.08.2017'!L53+[1]проект14.09.2017!L53</f>
        <v>0</v>
      </c>
      <c r="M53" s="80">
        <f>'[1]04.07.2017'!M53+'[1]29.08.2017'!M53+[1]проект14.09.2017!M53</f>
        <v>20000</v>
      </c>
      <c r="N53" s="80">
        <f>'[1]04.07.2017'!N53+'[1]29.08.2017'!N53+[1]проект14.09.2017!N53</f>
        <v>20000</v>
      </c>
      <c r="O53" s="80">
        <v>20000</v>
      </c>
      <c r="P53" s="80">
        <f>D53+I53</f>
        <v>252000</v>
      </c>
    </row>
    <row r="54" spans="1:16" s="32" customFormat="1" ht="69.75">
      <c r="A54" s="26" t="s">
        <v>117</v>
      </c>
      <c r="B54" s="74" t="s">
        <v>113</v>
      </c>
      <c r="C54" s="28" t="s">
        <v>118</v>
      </c>
      <c r="D54" s="80">
        <f>E54+H54</f>
        <v>221800</v>
      </c>
      <c r="E54" s="80">
        <f>'[1]04.07.2017'!E54+'[1]29.08.2017'!E54+[1]проект14.09.2017!E54</f>
        <v>221800</v>
      </c>
      <c r="F54" s="80">
        <f>'[1]04.07.2017'!F54+'[1]29.08.2017'!F54+[1]проект14.09.2017!F54</f>
        <v>0</v>
      </c>
      <c r="G54" s="80">
        <f>'[1]04.07.2017'!G54+'[1]29.08.2017'!G54+[1]проект14.09.2017!G54</f>
        <v>0</v>
      </c>
      <c r="H54" s="80">
        <f>'[1]04.07.2017'!H54+'[1]29.08.2017'!H54+[1]проект14.09.2017!H54</f>
        <v>0</v>
      </c>
      <c r="I54" s="80">
        <f>J54+M54</f>
        <v>0</v>
      </c>
      <c r="J54" s="80">
        <f>'[1]04.07.2017'!J54+'[1]29.08.2017'!J54+[1]проект14.09.2017!J54</f>
        <v>0</v>
      </c>
      <c r="K54" s="80">
        <f>'[1]04.07.2017'!K54+'[1]29.08.2017'!K54+[1]проект14.09.2017!K54</f>
        <v>0</v>
      </c>
      <c r="L54" s="80">
        <f>'[1]04.07.2017'!L54+'[1]29.08.2017'!L54+[1]проект14.09.2017!L54</f>
        <v>0</v>
      </c>
      <c r="M54" s="80">
        <f>'[1]04.07.2017'!M54+'[1]29.08.2017'!M54+[1]проект14.09.2017!M54</f>
        <v>0</v>
      </c>
      <c r="N54" s="80">
        <f>'[1]04.07.2017'!N54+'[1]29.08.2017'!N54+[1]проект14.09.2017!N54</f>
        <v>0</v>
      </c>
      <c r="O54" s="80" t="e">
        <f>'[2]БЮДЖЕТ 29.12.2016 затв'!P51+'[2]16.02.2017 '!P51+'[2]09.03.2017'!P51+[2]проект!P51</f>
        <v>#REF!</v>
      </c>
      <c r="P54" s="80">
        <f>D54+I54</f>
        <v>221800</v>
      </c>
    </row>
    <row r="55" spans="1:16" s="31" customFormat="1" ht="69.75">
      <c r="A55" s="24" t="s">
        <v>119</v>
      </c>
      <c r="B55" s="73"/>
      <c r="C55" s="27" t="s">
        <v>120</v>
      </c>
      <c r="D55" s="79">
        <f t="shared" ref="D55:P55" si="16">D56+D57</f>
        <v>6766000</v>
      </c>
      <c r="E55" s="79">
        <f t="shared" si="16"/>
        <v>6766000</v>
      </c>
      <c r="F55" s="79">
        <f t="shared" si="16"/>
        <v>3539900</v>
      </c>
      <c r="G55" s="79">
        <f t="shared" si="16"/>
        <v>1317800</v>
      </c>
      <c r="H55" s="79">
        <f t="shared" si="16"/>
        <v>0</v>
      </c>
      <c r="I55" s="79">
        <f t="shared" si="16"/>
        <v>214980</v>
      </c>
      <c r="J55" s="79">
        <f t="shared" si="16"/>
        <v>80000</v>
      </c>
      <c r="K55" s="79">
        <f t="shared" si="16"/>
        <v>0</v>
      </c>
      <c r="L55" s="79">
        <f t="shared" si="16"/>
        <v>0</v>
      </c>
      <c r="M55" s="79">
        <f t="shared" si="16"/>
        <v>134980</v>
      </c>
      <c r="N55" s="79">
        <f t="shared" si="16"/>
        <v>134980</v>
      </c>
      <c r="O55" s="79" t="e">
        <f t="shared" si="16"/>
        <v>#REF!</v>
      </c>
      <c r="P55" s="79">
        <f t="shared" si="16"/>
        <v>6980980</v>
      </c>
    </row>
    <row r="56" spans="1:16" s="32" customFormat="1" ht="162.75">
      <c r="A56" s="26" t="s">
        <v>121</v>
      </c>
      <c r="B56" s="74" t="s">
        <v>113</v>
      </c>
      <c r="C56" s="28" t="s">
        <v>122</v>
      </c>
      <c r="D56" s="80">
        <f>E56+H56</f>
        <v>744400</v>
      </c>
      <c r="E56" s="80">
        <f>'[1]04.07.2017'!E56+'[1]29.08.2017'!E56+[1]проект14.09.2017!E56</f>
        <v>744400</v>
      </c>
      <c r="F56" s="80">
        <f>'[1]04.07.2017'!F56+'[1]29.08.2017'!F56+[1]проект14.09.2017!F56</f>
        <v>0</v>
      </c>
      <c r="G56" s="80">
        <f>'[1]04.07.2017'!G56+'[1]29.08.2017'!G56+[1]проект14.09.2017!G56</f>
        <v>0</v>
      </c>
      <c r="H56" s="80">
        <f>'[1]04.07.2017'!H56+'[1]29.08.2017'!H56+[1]проект14.09.2017!H56</f>
        <v>0</v>
      </c>
      <c r="I56" s="80"/>
      <c r="J56" s="80">
        <f>'[1]04.07.2017'!J56+'[1]29.08.2017'!J56+[1]проект14.09.2017!J56</f>
        <v>0</v>
      </c>
      <c r="K56" s="80">
        <f>'[1]04.07.2017'!K56+'[1]29.08.2017'!K56+[1]проект14.09.2017!K56</f>
        <v>0</v>
      </c>
      <c r="L56" s="80">
        <f>'[1]04.07.2017'!L56+'[1]29.08.2017'!L56+[1]проект14.09.2017!L56</f>
        <v>0</v>
      </c>
      <c r="M56" s="80">
        <f>'[1]04.07.2017'!M56+'[1]29.08.2017'!M56+[1]проект14.09.2017!M56</f>
        <v>0</v>
      </c>
      <c r="N56" s="80">
        <f>'[1]04.07.2017'!N56+'[1]29.08.2017'!N56+[1]проект14.09.2017!N56</f>
        <v>0</v>
      </c>
      <c r="O56" s="80" t="e">
        <f>'[2]БЮДЖЕТ 29.12.2016 затв'!P53+'[2]16.02.2017 '!P53+'[2]09.03.2017'!P53+[2]проект!P53</f>
        <v>#REF!</v>
      </c>
      <c r="P56" s="80">
        <f>D56+I56</f>
        <v>744400</v>
      </c>
    </row>
    <row r="57" spans="1:16" s="32" customFormat="1" ht="97.5" customHeight="1">
      <c r="A57" s="26" t="s">
        <v>123</v>
      </c>
      <c r="B57" s="74" t="s">
        <v>113</v>
      </c>
      <c r="C57" s="28" t="s">
        <v>124</v>
      </c>
      <c r="D57" s="80">
        <f>E57+H57</f>
        <v>6021600</v>
      </c>
      <c r="E57" s="80">
        <f>'[1]04.07.2017'!E57+'[1]29.08.2017'!E57+[1]проект14.09.2017!E57</f>
        <v>6021600</v>
      </c>
      <c r="F57" s="80">
        <f>'[1]04.07.2017'!F57+'[1]29.08.2017'!F57+[1]проект14.09.2017!F57</f>
        <v>3539900</v>
      </c>
      <c r="G57" s="80">
        <f>'[1]04.07.2017'!G57+'[1]29.08.2017'!G57+[1]проект14.09.2017!G57</f>
        <v>1317800</v>
      </c>
      <c r="H57" s="80">
        <f>'[1]04.07.2017'!H57+'[1]29.08.2017'!H57+[1]проект14.09.2017!H57</f>
        <v>0</v>
      </c>
      <c r="I57" s="80">
        <f t="shared" ref="I57:I65" si="17">J57+M57</f>
        <v>214980</v>
      </c>
      <c r="J57" s="80">
        <f>'[1]04.07.2017'!J57+'[1]29.08.2017'!J57+[1]проект14.09.2017!J57</f>
        <v>80000</v>
      </c>
      <c r="K57" s="80">
        <f>'[1]04.07.2017'!K57+'[1]29.08.2017'!K57+[1]проект14.09.2017!K57</f>
        <v>0</v>
      </c>
      <c r="L57" s="80">
        <f>'[1]04.07.2017'!L57+'[1]29.08.2017'!L57+[1]проект14.09.2017!L57</f>
        <v>0</v>
      </c>
      <c r="M57" s="80">
        <f>'[1]04.07.2017'!M57+'[1]29.08.2017'!M57+[1]проект14.09.2017!M57</f>
        <v>134980</v>
      </c>
      <c r="N57" s="80">
        <f>'[1]04.07.2017'!N57+'[1]29.08.2017'!N57+[1]проект14.09.2017!N57</f>
        <v>134980</v>
      </c>
      <c r="O57" s="80" t="e">
        <f>'[2]БЮДЖЕТ 29.12.2016 затв'!P54+'[2]16.02.2017 '!P54+'[2]09.03.2017'!P54+[2]проект!P54</f>
        <v>#REF!</v>
      </c>
      <c r="P57" s="80">
        <f>D57+I57</f>
        <v>6236580</v>
      </c>
    </row>
    <row r="58" spans="1:16" s="31" customFormat="1" ht="279">
      <c r="A58" s="24" t="s">
        <v>125</v>
      </c>
      <c r="B58" s="73" t="s">
        <v>113</v>
      </c>
      <c r="C58" s="29" t="s">
        <v>126</v>
      </c>
      <c r="D58" s="79">
        <f>E58+H58</f>
        <v>4039400</v>
      </c>
      <c r="E58" s="79">
        <f>'[1]04.07.2017'!E58+'[1]29.08.2017'!E58+[1]проект14.09.2017!E58</f>
        <v>4039400</v>
      </c>
      <c r="F58" s="79">
        <f>'[1]04.07.2017'!F58+'[1]29.08.2017'!F58+[1]проект14.09.2017!F58</f>
        <v>0</v>
      </c>
      <c r="G58" s="79">
        <f>'[1]04.07.2017'!G58+'[1]29.08.2017'!G58+[1]проект14.09.2017!G58</f>
        <v>0</v>
      </c>
      <c r="H58" s="79">
        <f>'[1]04.07.2017'!H58+'[1]29.08.2017'!H58+[1]проект14.09.2017!H58</f>
        <v>0</v>
      </c>
      <c r="I58" s="79">
        <f t="shared" si="17"/>
        <v>0</v>
      </c>
      <c r="J58" s="79">
        <f>'[1]04.07.2017'!J58+'[1]29.08.2017'!J58+[1]проект14.09.2017!J58</f>
        <v>0</v>
      </c>
      <c r="K58" s="79">
        <f>'[1]04.07.2017'!K58+'[1]29.08.2017'!K58+[1]проект14.09.2017!K58</f>
        <v>0</v>
      </c>
      <c r="L58" s="79">
        <f>'[1]04.07.2017'!L58+'[1]29.08.2017'!L58+[1]проект14.09.2017!L58</f>
        <v>0</v>
      </c>
      <c r="M58" s="79">
        <f>'[1]04.07.2017'!M58+'[1]29.08.2017'!M58+[1]проект14.09.2017!M58</f>
        <v>0</v>
      </c>
      <c r="N58" s="79">
        <f>'[1]04.07.2017'!N58+'[1]29.08.2017'!N58+[1]проект14.09.2017!N58</f>
        <v>0</v>
      </c>
      <c r="O58" s="79" t="e">
        <f>'[2]БЮДЖЕТ 29.12.2016 затв'!P55+'[2]16.02.2017 '!P55+'[2]09.03.2017'!P55+[2]проект!P55</f>
        <v>#REF!</v>
      </c>
      <c r="P58" s="79">
        <f>D58+I58</f>
        <v>4039400</v>
      </c>
    </row>
    <row r="59" spans="1:16" s="31" customFormat="1" ht="69.75">
      <c r="A59" s="24" t="s">
        <v>127</v>
      </c>
      <c r="B59" s="73"/>
      <c r="C59" s="29" t="s">
        <v>128</v>
      </c>
      <c r="D59" s="79">
        <f>SUM(D60:D61)</f>
        <v>2763151</v>
      </c>
      <c r="E59" s="79">
        <f>SUM(E60:E61)</f>
        <v>2763151</v>
      </c>
      <c r="F59" s="79">
        <f>SUM(F60:F61)</f>
        <v>0</v>
      </c>
      <c r="G59" s="79">
        <f>SUM(G60:G61)</f>
        <v>0</v>
      </c>
      <c r="H59" s="79">
        <f>SUM(H60:H61)</f>
        <v>0</v>
      </c>
      <c r="I59" s="79">
        <f t="shared" si="17"/>
        <v>0</v>
      </c>
      <c r="J59" s="79">
        <f t="shared" ref="J59:P59" si="18">SUM(J60:J61)</f>
        <v>0</v>
      </c>
      <c r="K59" s="79">
        <f t="shared" si="18"/>
        <v>0</v>
      </c>
      <c r="L59" s="79">
        <f t="shared" si="18"/>
        <v>0</v>
      </c>
      <c r="M59" s="79">
        <f t="shared" si="18"/>
        <v>0</v>
      </c>
      <c r="N59" s="79">
        <f t="shared" si="18"/>
        <v>0</v>
      </c>
      <c r="O59" s="79" t="e">
        <f t="shared" si="18"/>
        <v>#REF!</v>
      </c>
      <c r="P59" s="79">
        <f t="shared" si="18"/>
        <v>2763151</v>
      </c>
    </row>
    <row r="60" spans="1:16" s="25" customFormat="1" ht="139.5">
      <c r="A60" s="26" t="s">
        <v>129</v>
      </c>
      <c r="B60" s="74" t="s">
        <v>102</v>
      </c>
      <c r="C60" s="28" t="s">
        <v>130</v>
      </c>
      <c r="D60" s="80">
        <f>E60+H60</f>
        <v>1332100</v>
      </c>
      <c r="E60" s="80">
        <f>'[1]04.07.2017'!E60+'[1]29.08.2017'!E60+[1]проект14.09.2017!E60</f>
        <v>1332100</v>
      </c>
      <c r="F60" s="80">
        <f>'[1]04.07.2017'!F60+'[1]29.08.2017'!F60+[1]проект14.09.2017!F60</f>
        <v>0</v>
      </c>
      <c r="G60" s="80">
        <f>'[1]04.07.2017'!G60+'[1]29.08.2017'!G60+[1]проект14.09.2017!G60</f>
        <v>0</v>
      </c>
      <c r="H60" s="80">
        <f>'[1]04.07.2017'!H60+'[1]29.08.2017'!H60+[1]проект14.09.2017!H60</f>
        <v>0</v>
      </c>
      <c r="I60" s="79">
        <f t="shared" si="17"/>
        <v>0</v>
      </c>
      <c r="J60" s="80">
        <f>'[1]04.07.2017'!J60+'[1]29.08.2017'!J60+[1]проект14.09.2017!J60</f>
        <v>0</v>
      </c>
      <c r="K60" s="80">
        <f>'[1]04.07.2017'!K60+'[1]29.08.2017'!K60+[1]проект14.09.2017!K60</f>
        <v>0</v>
      </c>
      <c r="L60" s="80">
        <f>'[1]04.07.2017'!L60+'[1]29.08.2017'!L60+[1]проект14.09.2017!L60</f>
        <v>0</v>
      </c>
      <c r="M60" s="80">
        <f>'[1]04.07.2017'!M60+'[1]29.08.2017'!M60+[1]проект14.09.2017!M60</f>
        <v>0</v>
      </c>
      <c r="N60" s="80">
        <f>'[1]04.07.2017'!N60+'[1]29.08.2017'!N60+[1]проект14.09.2017!N60</f>
        <v>0</v>
      </c>
      <c r="O60" s="80" t="e">
        <f>'[2]БЮДЖЕТ 29.12.2016 затв'!P57+'[2]16.02.2017 '!P57+'[2]09.03.2017'!P57+[2]проект!P57</f>
        <v>#REF!</v>
      </c>
      <c r="P60" s="80">
        <f>D60+I60</f>
        <v>1332100</v>
      </c>
    </row>
    <row r="61" spans="1:16" s="25" customFormat="1" ht="139.5">
      <c r="A61" s="26" t="s">
        <v>131</v>
      </c>
      <c r="B61" s="74" t="s">
        <v>102</v>
      </c>
      <c r="C61" s="28" t="s">
        <v>132</v>
      </c>
      <c r="D61" s="80">
        <f>E61+H61</f>
        <v>1431051</v>
      </c>
      <c r="E61" s="80">
        <f>'[1]04.07.2017'!E61+'[1]29.08.2017'!E61+[1]проект14.09.2017!E61</f>
        <v>1431051</v>
      </c>
      <c r="F61" s="80">
        <f>'[1]04.07.2017'!F61+'[1]29.08.2017'!F61+[1]проект14.09.2017!F61</f>
        <v>0</v>
      </c>
      <c r="G61" s="80">
        <f>'[1]04.07.2017'!G61+'[1]29.08.2017'!G61+[1]проект14.09.2017!G61</f>
        <v>0</v>
      </c>
      <c r="H61" s="80">
        <f>'[1]04.07.2017'!H61+'[1]29.08.2017'!H61+[1]проект14.09.2017!H61</f>
        <v>0</v>
      </c>
      <c r="I61" s="79">
        <f t="shared" si="17"/>
        <v>0</v>
      </c>
      <c r="J61" s="80">
        <f>'[1]04.07.2017'!J61+'[1]29.08.2017'!J61+[1]проект14.09.2017!J61</f>
        <v>0</v>
      </c>
      <c r="K61" s="80">
        <f>'[1]04.07.2017'!K61+'[1]29.08.2017'!K61+[1]проект14.09.2017!K61</f>
        <v>0</v>
      </c>
      <c r="L61" s="80">
        <f>'[1]04.07.2017'!L61+'[1]29.08.2017'!L61+[1]проект14.09.2017!L61</f>
        <v>0</v>
      </c>
      <c r="M61" s="80">
        <f>'[1]04.07.2017'!M61+'[1]29.08.2017'!M61+[1]проект14.09.2017!M61</f>
        <v>0</v>
      </c>
      <c r="N61" s="80">
        <f>'[1]04.07.2017'!N61+'[1]29.08.2017'!N61+[1]проект14.09.2017!N61</f>
        <v>0</v>
      </c>
      <c r="O61" s="80" t="e">
        <f>'[2]БЮДЖЕТ 29.12.2016 затв'!P58+'[2]16.02.2017 '!P58+'[2]09.03.2017'!P58+[2]проект!P58</f>
        <v>#REF!</v>
      </c>
      <c r="P61" s="80">
        <f>D61+I61</f>
        <v>1431051</v>
      </c>
    </row>
    <row r="62" spans="1:16" s="10" customFormat="1" ht="139.5">
      <c r="A62" s="24" t="s">
        <v>133</v>
      </c>
      <c r="B62" s="73"/>
      <c r="C62" s="27" t="s">
        <v>134</v>
      </c>
      <c r="D62" s="79">
        <f>SUM(D63)</f>
        <v>223600</v>
      </c>
      <c r="E62" s="79">
        <f>SUM(E63)</f>
        <v>223600</v>
      </c>
      <c r="F62" s="79"/>
      <c r="G62" s="79">
        <f>SUM(G63)</f>
        <v>0</v>
      </c>
      <c r="H62" s="79">
        <f>SUM(H63)</f>
        <v>0</v>
      </c>
      <c r="I62" s="79">
        <f t="shared" si="17"/>
        <v>0</v>
      </c>
      <c r="J62" s="79">
        <f t="shared" ref="J62:P62" si="19">SUM(J63)</f>
        <v>0</v>
      </c>
      <c r="K62" s="79">
        <f t="shared" si="19"/>
        <v>0</v>
      </c>
      <c r="L62" s="79">
        <f t="shared" si="19"/>
        <v>0</v>
      </c>
      <c r="M62" s="79">
        <f t="shared" si="19"/>
        <v>0</v>
      </c>
      <c r="N62" s="79">
        <f t="shared" si="19"/>
        <v>0</v>
      </c>
      <c r="O62" s="79" t="e">
        <f t="shared" si="19"/>
        <v>#REF!</v>
      </c>
      <c r="P62" s="79">
        <f t="shared" si="19"/>
        <v>223600</v>
      </c>
    </row>
    <row r="63" spans="1:16" s="25" customFormat="1" ht="116.25">
      <c r="A63" s="26" t="s">
        <v>135</v>
      </c>
      <c r="B63" s="74" t="s">
        <v>102</v>
      </c>
      <c r="C63" s="28" t="s">
        <v>136</v>
      </c>
      <c r="D63" s="80">
        <f>E63+H63</f>
        <v>223600</v>
      </c>
      <c r="E63" s="80">
        <f>'[1]04.07.2017'!E63+'[1]29.08.2017'!E63+[1]проект14.09.2017!E63</f>
        <v>223600</v>
      </c>
      <c r="F63" s="80">
        <f>'[1]04.07.2017'!F63+'[1]29.08.2017'!F63+[1]проект14.09.2017!F63</f>
        <v>0</v>
      </c>
      <c r="G63" s="80">
        <f>'[1]04.07.2017'!G63+'[1]29.08.2017'!G63+[1]проект14.09.2017!G63</f>
        <v>0</v>
      </c>
      <c r="H63" s="80">
        <f>'[1]04.07.2017'!H63+'[1]29.08.2017'!H63+[1]проект14.09.2017!H63</f>
        <v>0</v>
      </c>
      <c r="I63" s="79">
        <f t="shared" si="17"/>
        <v>0</v>
      </c>
      <c r="J63" s="80">
        <f>'[1]04.07.2017'!J63+'[1]29.08.2017'!J63+[1]проект14.09.2017!J63</f>
        <v>0</v>
      </c>
      <c r="K63" s="80">
        <f>'[1]04.07.2017'!K63+'[1]29.08.2017'!K63+[1]проект14.09.2017!K63</f>
        <v>0</v>
      </c>
      <c r="L63" s="80">
        <f>'[1]04.07.2017'!L63+'[1]29.08.2017'!L63+[1]проект14.09.2017!L63</f>
        <v>0</v>
      </c>
      <c r="M63" s="80">
        <f>'[1]04.07.2017'!M63+'[1]29.08.2017'!M63+[1]проект14.09.2017!M63</f>
        <v>0</v>
      </c>
      <c r="N63" s="80">
        <f>'[1]04.07.2017'!N63+'[1]29.08.2017'!N63+[1]проект14.09.2017!N63</f>
        <v>0</v>
      </c>
      <c r="O63" s="80" t="e">
        <f>'[2]БЮДЖЕТ 29.12.2016 затв'!P60+'[2]16.02.2017 '!P60+'[2]09.03.2017'!P60+[2]проект!P60</f>
        <v>#REF!</v>
      </c>
      <c r="P63" s="80">
        <f>D63+I63</f>
        <v>223600</v>
      </c>
    </row>
    <row r="64" spans="1:16" s="25" customFormat="1" ht="69.75">
      <c r="A64" s="24" t="s">
        <v>137</v>
      </c>
      <c r="B64" s="73"/>
      <c r="C64" s="29" t="s">
        <v>100</v>
      </c>
      <c r="D64" s="79">
        <f t="shared" ref="D64:P64" si="20">D65</f>
        <v>3687850.7</v>
      </c>
      <c r="E64" s="79">
        <f t="shared" si="20"/>
        <v>3687850.7</v>
      </c>
      <c r="F64" s="79">
        <f t="shared" si="20"/>
        <v>2196900</v>
      </c>
      <c r="G64" s="79">
        <f t="shared" si="20"/>
        <v>131100</v>
      </c>
      <c r="H64" s="79">
        <f t="shared" si="20"/>
        <v>0</v>
      </c>
      <c r="I64" s="79">
        <f t="shared" si="20"/>
        <v>35386.74</v>
      </c>
      <c r="J64" s="79">
        <f t="shared" si="20"/>
        <v>0</v>
      </c>
      <c r="K64" s="79">
        <f t="shared" si="20"/>
        <v>0</v>
      </c>
      <c r="L64" s="79">
        <f t="shared" si="20"/>
        <v>0</v>
      </c>
      <c r="M64" s="79">
        <f t="shared" si="20"/>
        <v>35386.74</v>
      </c>
      <c r="N64" s="79">
        <f t="shared" si="20"/>
        <v>35386.74</v>
      </c>
      <c r="O64" s="79" t="e">
        <f t="shared" si="20"/>
        <v>#REF!</v>
      </c>
      <c r="P64" s="79">
        <f t="shared" si="20"/>
        <v>3723237.4400000004</v>
      </c>
    </row>
    <row r="65" spans="1:16" s="25" customFormat="1" ht="139.5">
      <c r="A65" s="26" t="s">
        <v>138</v>
      </c>
      <c r="B65" s="74" t="s">
        <v>102</v>
      </c>
      <c r="C65" s="28" t="s">
        <v>103</v>
      </c>
      <c r="D65" s="80">
        <f>E65+H65</f>
        <v>3687850.7</v>
      </c>
      <c r="E65" s="80">
        <f>'[1]04.07.2017'!E65+'[1]29.08.2017'!E65+[1]проект14.09.2017!E65</f>
        <v>3687850.7</v>
      </c>
      <c r="F65" s="80">
        <f>'[1]04.07.2017'!F65+'[1]29.08.2017'!F65+[1]проект14.09.2017!F65</f>
        <v>2196900</v>
      </c>
      <c r="G65" s="80">
        <f>'[1]04.07.2017'!G65+'[1]29.08.2017'!G65+[1]проект14.09.2017!G65</f>
        <v>131100</v>
      </c>
      <c r="H65" s="80">
        <f>'[1]04.07.2017'!H65+'[1]29.08.2017'!H65+[1]проект14.09.2017!H65</f>
        <v>0</v>
      </c>
      <c r="I65" s="79">
        <f t="shared" si="17"/>
        <v>35386.74</v>
      </c>
      <c r="J65" s="80">
        <f>'[1]04.07.2017'!J65+'[1]29.08.2017'!J65+[1]проект14.09.2017!J65</f>
        <v>0</v>
      </c>
      <c r="K65" s="80">
        <f>'[1]04.07.2017'!K65+'[1]29.08.2017'!K65+[1]проект14.09.2017!K65</f>
        <v>0</v>
      </c>
      <c r="L65" s="80">
        <f>'[1]04.07.2017'!L65+'[1]29.08.2017'!L65+[1]проект14.09.2017!L65</f>
        <v>0</v>
      </c>
      <c r="M65" s="80">
        <f>'[1]04.07.2017'!M65+'[1]29.08.2017'!M65+[1]проект14.09.2017!M65</f>
        <v>35386.74</v>
      </c>
      <c r="N65" s="80">
        <f>'[1]04.07.2017'!N65+'[1]29.08.2017'!N65+[1]проект14.09.2017!N65</f>
        <v>35386.74</v>
      </c>
      <c r="O65" s="80" t="e">
        <f>'[2]БЮДЖЕТ 29.12.2016 затв'!P62+'[2]16.02.2017 '!P62+'[2]09.03.2017'!P62+[2]проект!P62</f>
        <v>#REF!</v>
      </c>
      <c r="P65" s="80">
        <f>D65+I65</f>
        <v>3723237.4400000004</v>
      </c>
    </row>
    <row r="66" spans="1:16" s="10" customFormat="1" ht="69.75">
      <c r="A66" s="24" t="s">
        <v>139</v>
      </c>
      <c r="B66" s="73"/>
      <c r="C66" s="27" t="s">
        <v>140</v>
      </c>
      <c r="D66" s="79">
        <f>SUM(D67)</f>
        <v>1454400</v>
      </c>
      <c r="E66" s="79">
        <f>SUM(E67)</f>
        <v>1454400</v>
      </c>
      <c r="F66" s="79">
        <f>SUM(F67)</f>
        <v>0</v>
      </c>
      <c r="G66" s="79">
        <f>SUM(G67)</f>
        <v>0</v>
      </c>
      <c r="H66" s="79">
        <f>SUM(H67)</f>
        <v>0</v>
      </c>
      <c r="I66" s="79">
        <f>J66+M66</f>
        <v>0</v>
      </c>
      <c r="J66" s="79">
        <f t="shared" ref="J66:P66" si="21">SUM(J67)</f>
        <v>0</v>
      </c>
      <c r="K66" s="79">
        <f t="shared" si="21"/>
        <v>0</v>
      </c>
      <c r="L66" s="79">
        <f t="shared" si="21"/>
        <v>0</v>
      </c>
      <c r="M66" s="79">
        <f t="shared" si="21"/>
        <v>0</v>
      </c>
      <c r="N66" s="79">
        <f t="shared" si="21"/>
        <v>0</v>
      </c>
      <c r="O66" s="79" t="e">
        <f t="shared" si="21"/>
        <v>#REF!</v>
      </c>
      <c r="P66" s="79">
        <f t="shared" si="21"/>
        <v>1454400</v>
      </c>
    </row>
    <row r="67" spans="1:16" s="25" customFormat="1" ht="325.5">
      <c r="A67" s="26" t="s">
        <v>141</v>
      </c>
      <c r="B67" s="74" t="s">
        <v>102</v>
      </c>
      <c r="C67" s="28" t="s">
        <v>142</v>
      </c>
      <c r="D67" s="80">
        <f>E67+H67</f>
        <v>1454400</v>
      </c>
      <c r="E67" s="80">
        <f>'[1]04.07.2017'!E67+'[1]29.08.2017'!E67+[1]проект14.09.2017!E67</f>
        <v>1454400</v>
      </c>
      <c r="F67" s="80">
        <f>'[1]04.07.2017'!F67+'[1]29.08.2017'!F67+[1]проект14.09.2017!F67</f>
        <v>0</v>
      </c>
      <c r="G67" s="80">
        <f>'[1]04.07.2017'!G67+'[1]29.08.2017'!G67+[1]проект14.09.2017!G67</f>
        <v>0</v>
      </c>
      <c r="H67" s="80">
        <f>'[1]04.07.2017'!H67+'[1]29.08.2017'!H67+[1]проект14.09.2017!H67</f>
        <v>0</v>
      </c>
      <c r="I67" s="79">
        <f>J67+M67</f>
        <v>0</v>
      </c>
      <c r="J67" s="80">
        <f>'[1]04.07.2017'!J67+'[1]29.08.2017'!J67+[1]проект14.09.2017!J67</f>
        <v>0</v>
      </c>
      <c r="K67" s="80">
        <f>'[1]04.07.2017'!K67+'[1]29.08.2017'!K67+[1]проект14.09.2017!K67</f>
        <v>0</v>
      </c>
      <c r="L67" s="80">
        <f>'[1]04.07.2017'!L67+'[1]29.08.2017'!L67+[1]проект14.09.2017!L67</f>
        <v>0</v>
      </c>
      <c r="M67" s="80">
        <f>'[1]04.07.2017'!M67+'[1]29.08.2017'!M67+[1]проект14.09.2017!M67</f>
        <v>0</v>
      </c>
      <c r="N67" s="80">
        <f>'[1]04.07.2017'!N67+'[1]29.08.2017'!N67+[1]проект14.09.2017!N67</f>
        <v>0</v>
      </c>
      <c r="O67" s="80" t="e">
        <f>'[2]БЮДЖЕТ 29.12.2016 затв'!P64+'[2]16.02.2017 '!P64+'[2]09.03.2017'!P64+[2]проект!P64</f>
        <v>#REF!</v>
      </c>
      <c r="P67" s="80">
        <f>D67+I67</f>
        <v>1454400</v>
      </c>
    </row>
    <row r="68" spans="1:16" s="10" customFormat="1" ht="69.75">
      <c r="A68" s="24" t="s">
        <v>143</v>
      </c>
      <c r="B68" s="73" t="s">
        <v>36</v>
      </c>
      <c r="C68" s="27" t="s">
        <v>37</v>
      </c>
      <c r="D68" s="79">
        <f>E68+H68</f>
        <v>0</v>
      </c>
      <c r="E68" s="79">
        <f>'[1]04.07.2017'!E68+'[1]29.08.2017'!E68+[1]проект14.09.2017!E68</f>
        <v>0</v>
      </c>
      <c r="F68" s="79">
        <f>'[1]04.07.2017'!F68+'[1]29.08.2017'!F68+[1]проект14.09.2017!F68</f>
        <v>0</v>
      </c>
      <c r="G68" s="79">
        <f>'[1]04.07.2017'!G68+'[1]29.08.2017'!G68+[1]проект14.09.2017!G68</f>
        <v>0</v>
      </c>
      <c r="H68" s="79">
        <f>'[1]04.07.2017'!H68+'[1]29.08.2017'!H68+[1]проект14.09.2017!H68</f>
        <v>0</v>
      </c>
      <c r="I68" s="79">
        <f>J68+M68</f>
        <v>547300</v>
      </c>
      <c r="J68" s="79">
        <f>'[1]04.07.2017'!J68+'[1]29.08.2017'!J68+[1]проект14.09.2017!J68</f>
        <v>0</v>
      </c>
      <c r="K68" s="79">
        <f>'[1]04.07.2017'!K68+'[1]29.08.2017'!K68+[1]проект14.09.2017!K68</f>
        <v>0</v>
      </c>
      <c r="L68" s="79">
        <f>'[1]04.07.2017'!L68+'[1]29.08.2017'!L68+[1]проект14.09.2017!L68</f>
        <v>0</v>
      </c>
      <c r="M68" s="79">
        <f>'[1]04.07.2017'!M68+'[1]29.08.2017'!M68+[1]проект14.09.2017!M68</f>
        <v>547300</v>
      </c>
      <c r="N68" s="79">
        <f>'[1]04.07.2017'!N68+'[1]29.08.2017'!N68+[1]проект14.09.2017!N68</f>
        <v>547300</v>
      </c>
      <c r="O68" s="79">
        <v>547300</v>
      </c>
      <c r="P68" s="79">
        <f>D68+I68</f>
        <v>547300</v>
      </c>
    </row>
    <row r="69" spans="1:16" s="10" customFormat="1" ht="93">
      <c r="A69" s="24" t="s">
        <v>144</v>
      </c>
      <c r="B69" s="73" t="s">
        <v>36</v>
      </c>
      <c r="C69" s="27" t="s">
        <v>56</v>
      </c>
      <c r="D69" s="79">
        <f>E69+H69</f>
        <v>0</v>
      </c>
      <c r="E69" s="79">
        <f>'[1]04.07.2017'!E69+'[1]29.08.2017'!E69+[1]проект14.09.2017!E69</f>
        <v>0</v>
      </c>
      <c r="F69" s="79">
        <f>'[1]04.07.2017'!F69+'[1]29.08.2017'!F69+[1]проект14.09.2017!F69</f>
        <v>0</v>
      </c>
      <c r="G69" s="79">
        <f>'[1]04.07.2017'!G69+'[1]29.08.2017'!G69+[1]проект14.09.2017!G69</f>
        <v>0</v>
      </c>
      <c r="H69" s="79">
        <f>'[1]04.07.2017'!H69+'[1]29.08.2017'!H69+[1]проект14.09.2017!H69</f>
        <v>0</v>
      </c>
      <c r="I69" s="79">
        <f>J69+M69</f>
        <v>2500000</v>
      </c>
      <c r="J69" s="79">
        <f>'[1]04.07.2017'!J69+'[1]29.08.2017'!J69+[1]проект14.09.2017!J69</f>
        <v>0</v>
      </c>
      <c r="K69" s="79">
        <f>'[1]04.07.2017'!K69+'[1]29.08.2017'!K69+[1]проект14.09.2017!K69</f>
        <v>0</v>
      </c>
      <c r="L69" s="79">
        <f>'[1]04.07.2017'!L69+'[1]29.08.2017'!L69+[1]проект14.09.2017!L69</f>
        <v>0</v>
      </c>
      <c r="M69" s="79">
        <f>'[1]04.07.2017'!M69+'[1]29.08.2017'!M69+[1]проект14.09.2017!M69</f>
        <v>2500000</v>
      </c>
      <c r="N69" s="79">
        <f>'[1]04.07.2017'!N69+'[1]29.08.2017'!N69+[1]проект14.09.2017!N69</f>
        <v>2500000</v>
      </c>
      <c r="O69" s="79" t="e">
        <f>'[2]БЮДЖЕТ 29.12.2016 затв'!P66+'[2]16.02.2017 '!P66+'[2]09.03.2017'!P66+[2]проект!P66</f>
        <v>#REF!</v>
      </c>
      <c r="P69" s="79">
        <f>D69+I69</f>
        <v>2500000</v>
      </c>
    </row>
    <row r="70" spans="1:16" s="10" customFormat="1" ht="38.25" customHeight="1">
      <c r="A70" s="24" t="s">
        <v>145</v>
      </c>
      <c r="B70" s="73" t="s">
        <v>66</v>
      </c>
      <c r="C70" s="27" t="s">
        <v>67</v>
      </c>
      <c r="D70" s="79">
        <f>E70+H70</f>
        <v>1500000</v>
      </c>
      <c r="E70" s="79">
        <f>'[1]04.07.2017'!E70+'[1]29.08.2017'!E70+[1]проект14.09.2017!E70</f>
        <v>1500000</v>
      </c>
      <c r="F70" s="79">
        <f>'[1]04.07.2017'!F70+'[1]29.08.2017'!F70+[1]проект14.09.2017!F70</f>
        <v>0</v>
      </c>
      <c r="G70" s="79">
        <f>'[1]04.07.2017'!G70+'[1]29.08.2017'!G70+[1]проект14.09.2017!G70</f>
        <v>0</v>
      </c>
      <c r="H70" s="79">
        <f>'[1]04.07.2017'!H70+'[1]29.08.2017'!H70+[1]проект14.09.2017!H70</f>
        <v>0</v>
      </c>
      <c r="I70" s="79">
        <f>J70+M70</f>
        <v>1170800</v>
      </c>
      <c r="J70" s="79">
        <f>'[1]04.07.2017'!J70+'[1]29.08.2017'!J70+[1]проект14.09.2017!J70</f>
        <v>0</v>
      </c>
      <c r="K70" s="79">
        <f>'[1]04.07.2017'!K70+'[1]29.08.2017'!K70+[1]проект14.09.2017!K70</f>
        <v>0</v>
      </c>
      <c r="L70" s="79">
        <f>'[1]04.07.2017'!L70+'[1]29.08.2017'!L70+[1]проект14.09.2017!L70</f>
        <v>0</v>
      </c>
      <c r="M70" s="79">
        <f>'[1]04.07.2017'!M70+'[1]29.08.2017'!M70+[1]проект14.09.2017!M70</f>
        <v>1170800</v>
      </c>
      <c r="N70" s="79">
        <f>'[1]04.07.2017'!N70+'[1]29.08.2017'!N70+[1]проект14.09.2017!N70</f>
        <v>1170800</v>
      </c>
      <c r="O70" s="79" t="e">
        <f>'[2]БЮДЖЕТ 29.12.2016 затв'!P67+'[2]16.02.2017 '!P67+'[2]09.03.2017'!P67+[2]проект!P67</f>
        <v>#REF!</v>
      </c>
      <c r="P70" s="79">
        <f>D70+I70</f>
        <v>2670800</v>
      </c>
    </row>
    <row r="71" spans="1:16" s="17" customFormat="1" ht="90">
      <c r="A71" s="14" t="s">
        <v>146</v>
      </c>
      <c r="B71" s="75"/>
      <c r="C71" s="16" t="s">
        <v>147</v>
      </c>
      <c r="D71" s="77">
        <f t="shared" ref="D71:P71" si="22">SUM(D72)</f>
        <v>285811408.06</v>
      </c>
      <c r="E71" s="77">
        <f t="shared" si="22"/>
        <v>285811408.06</v>
      </c>
      <c r="F71" s="77">
        <f t="shared" si="22"/>
        <v>1027415</v>
      </c>
      <c r="G71" s="77">
        <f t="shared" si="22"/>
        <v>0</v>
      </c>
      <c r="H71" s="77">
        <f t="shared" si="22"/>
        <v>0</v>
      </c>
      <c r="I71" s="77">
        <f t="shared" si="22"/>
        <v>23285243.079999998</v>
      </c>
      <c r="J71" s="77">
        <f t="shared" si="22"/>
        <v>1119000</v>
      </c>
      <c r="K71" s="77">
        <f t="shared" si="22"/>
        <v>0</v>
      </c>
      <c r="L71" s="77">
        <f t="shared" si="22"/>
        <v>0</v>
      </c>
      <c r="M71" s="77">
        <f t="shared" si="22"/>
        <v>22166243.079999998</v>
      </c>
      <c r="N71" s="77">
        <f t="shared" si="22"/>
        <v>22166243.079999998</v>
      </c>
      <c r="O71" s="77" t="e">
        <f t="shared" si="22"/>
        <v>#REF!</v>
      </c>
      <c r="P71" s="77">
        <f t="shared" si="22"/>
        <v>309096651.13999999</v>
      </c>
    </row>
    <row r="72" spans="1:16" s="19" customFormat="1" ht="93">
      <c r="A72" s="15">
        <v>1410000</v>
      </c>
      <c r="B72" s="70"/>
      <c r="C72" s="18" t="s">
        <v>147</v>
      </c>
      <c r="D72" s="78">
        <f t="shared" ref="D72:P72" si="23">D73+D76+D78+D74+D80+D84+D82+D83</f>
        <v>285811408.06</v>
      </c>
      <c r="E72" s="78">
        <f t="shared" si="23"/>
        <v>285811408.06</v>
      </c>
      <c r="F72" s="78">
        <f t="shared" si="23"/>
        <v>1027415</v>
      </c>
      <c r="G72" s="78">
        <f t="shared" si="23"/>
        <v>0</v>
      </c>
      <c r="H72" s="78">
        <f t="shared" si="23"/>
        <v>0</v>
      </c>
      <c r="I72" s="78">
        <f t="shared" si="23"/>
        <v>23285243.079999998</v>
      </c>
      <c r="J72" s="78">
        <f t="shared" si="23"/>
        <v>1119000</v>
      </c>
      <c r="K72" s="78">
        <f t="shared" si="23"/>
        <v>0</v>
      </c>
      <c r="L72" s="78">
        <f t="shared" si="23"/>
        <v>0</v>
      </c>
      <c r="M72" s="78">
        <f t="shared" si="23"/>
        <v>22166243.079999998</v>
      </c>
      <c r="N72" s="78">
        <f t="shared" si="23"/>
        <v>22166243.079999998</v>
      </c>
      <c r="O72" s="78" t="e">
        <f t="shared" si="23"/>
        <v>#REF!</v>
      </c>
      <c r="P72" s="78">
        <f t="shared" si="23"/>
        <v>309096651.13999999</v>
      </c>
    </row>
    <row r="73" spans="1:16" s="10" customFormat="1" ht="116.25">
      <c r="A73" s="24" t="s">
        <v>148</v>
      </c>
      <c r="B73" s="73" t="s">
        <v>28</v>
      </c>
      <c r="C73" s="27" t="s">
        <v>72</v>
      </c>
      <c r="D73" s="79">
        <f t="shared" ref="D73:D84" si="24">E73+H73</f>
        <v>1327108</v>
      </c>
      <c r="E73" s="79">
        <f>'[1]04.07.2017'!E73+'[1]29.08.2017'!E73+[1]проект14.09.2017!E73</f>
        <v>1327108</v>
      </c>
      <c r="F73" s="79">
        <f>'[1]04.07.2017'!F73+'[1]29.08.2017'!F73+[1]проект14.09.2017!F73</f>
        <v>1027415</v>
      </c>
      <c r="G73" s="79">
        <f>'[1]04.07.2017'!G73+'[1]29.08.2017'!G73+[1]проект14.09.2017!G73</f>
        <v>0</v>
      </c>
      <c r="H73" s="79">
        <f>'[1]04.07.2017'!H73+'[1]29.08.2017'!H73+[1]проект14.09.2017!H73</f>
        <v>0</v>
      </c>
      <c r="I73" s="79">
        <f t="shared" ref="I73:I84" si="25">J73+M73</f>
        <v>0</v>
      </c>
      <c r="J73" s="79">
        <f>'[1]04.07.2017'!J73+'[1]29.08.2017'!J73+[1]проект14.09.2017!J73</f>
        <v>0</v>
      </c>
      <c r="K73" s="79">
        <f>'[1]04.07.2017'!K73+'[1]29.08.2017'!K73+[1]проект14.09.2017!K73</f>
        <v>0</v>
      </c>
      <c r="L73" s="79">
        <f>'[1]04.07.2017'!L73+'[1]29.08.2017'!L73+[1]проект14.09.2017!L73</f>
        <v>0</v>
      </c>
      <c r="M73" s="79">
        <f>'[1]04.07.2017'!M73+'[1]29.08.2017'!M73+[1]проект14.09.2017!M73</f>
        <v>0</v>
      </c>
      <c r="N73" s="79">
        <f>'[1]04.07.2017'!N73+'[1]29.08.2017'!N73+[1]проект14.09.2017!N73</f>
        <v>0</v>
      </c>
      <c r="O73" s="79" t="e">
        <f>'[2]БЮДЖЕТ 29.12.2016 затв'!P70+'[2]16.02.2017 '!P70+'[2]09.03.2017'!P70+[2]проект!P70</f>
        <v>#REF!</v>
      </c>
      <c r="P73" s="79">
        <f t="shared" ref="P73:P84" si="26">D73+I73</f>
        <v>1327108</v>
      </c>
    </row>
    <row r="74" spans="1:16" s="10" customFormat="1" ht="69.75">
      <c r="A74" s="24" t="s">
        <v>149</v>
      </c>
      <c r="B74" s="73" t="s">
        <v>150</v>
      </c>
      <c r="C74" s="27" t="s">
        <v>151</v>
      </c>
      <c r="D74" s="79">
        <f t="shared" si="24"/>
        <v>251842298.11000001</v>
      </c>
      <c r="E74" s="79">
        <f>238239598.11+13602700</f>
        <v>251842298.11000001</v>
      </c>
      <c r="F74" s="79">
        <f>'[1]04.07.2017'!F74+'[1]29.08.2017'!F74+[1]проект14.09.2017!F74</f>
        <v>0</v>
      </c>
      <c r="G74" s="79">
        <f>'[1]04.07.2017'!G74+'[1]29.08.2017'!G74+[1]проект14.09.2017!G74</f>
        <v>0</v>
      </c>
      <c r="H74" s="79">
        <f>'[1]04.07.2017'!H74+'[1]29.08.2017'!H74+[1]проект14.09.2017!H74</f>
        <v>0</v>
      </c>
      <c r="I74" s="79">
        <f t="shared" si="25"/>
        <v>5781343.0800000001</v>
      </c>
      <c r="J74" s="79">
        <f>'[1]04.07.2017'!J74+'[1]29.08.2017'!J74+[1]проект14.09.2017!J74</f>
        <v>1119000</v>
      </c>
      <c r="K74" s="79">
        <f>'[1]04.07.2017'!K74+'[1]29.08.2017'!K74+[1]проект14.09.2017!K74</f>
        <v>0</v>
      </c>
      <c r="L74" s="79">
        <f>'[1]04.07.2017'!L74+'[1]29.08.2017'!L74+[1]проект14.09.2017!L74</f>
        <v>0</v>
      </c>
      <c r="M74" s="79">
        <f>'[1]04.07.2017'!M74+'[1]29.08.2017'!M74+[1]проект14.09.2017!M74</f>
        <v>4662343.08</v>
      </c>
      <c r="N74" s="79">
        <f>'[1]04.07.2017'!N74+'[1]29.08.2017'!N74+[1]проект14.09.2017!N74</f>
        <v>4662343.08</v>
      </c>
      <c r="O74" s="79" t="e">
        <f>'[2]БЮДЖЕТ 29.12.2016 затв'!P71+'[2]16.02.2017 '!P71+'[2]09.03.2017'!P71+[2]проект!P71</f>
        <v>#REF!</v>
      </c>
      <c r="P74" s="79">
        <f t="shared" si="26"/>
        <v>257623641.19000003</v>
      </c>
    </row>
    <row r="75" spans="1:16" s="10" customFormat="1" ht="69.75">
      <c r="A75" s="24"/>
      <c r="B75" s="73"/>
      <c r="C75" s="29" t="s">
        <v>79</v>
      </c>
      <c r="D75" s="79">
        <f t="shared" si="24"/>
        <v>203666799.02000001</v>
      </c>
      <c r="E75" s="79">
        <f>'[1]04.07.2017'!E75+'[1]29.08.2017'!E75+[1]проект14.09.2017!E75</f>
        <v>203666799.02000001</v>
      </c>
      <c r="F75" s="79">
        <f>'[1]04.07.2017'!F75+'[1]29.08.2017'!F75+[1]проект14.09.2017!F75</f>
        <v>0</v>
      </c>
      <c r="G75" s="79">
        <f>'[1]04.07.2017'!G75+'[1]29.08.2017'!G75+[1]проект14.09.2017!G75</f>
        <v>0</v>
      </c>
      <c r="H75" s="79">
        <f>'[1]04.07.2017'!H75+'[1]29.08.2017'!H75+[1]проект14.09.2017!H75</f>
        <v>0</v>
      </c>
      <c r="I75" s="79">
        <f t="shared" si="25"/>
        <v>0</v>
      </c>
      <c r="J75" s="79">
        <f>'[1]04.07.2017'!J75+'[1]29.08.2017'!J75+[1]проект14.09.2017!J75</f>
        <v>0</v>
      </c>
      <c r="K75" s="79">
        <f>'[1]04.07.2017'!K75+'[1]29.08.2017'!K75+[1]проект14.09.2017!K75</f>
        <v>0</v>
      </c>
      <c r="L75" s="79">
        <f>'[1]04.07.2017'!L75+'[1]29.08.2017'!L75+[1]проект14.09.2017!L75</f>
        <v>0</v>
      </c>
      <c r="M75" s="79">
        <f>'[1]04.07.2017'!M75+'[1]29.08.2017'!M75+[1]проект14.09.2017!M75</f>
        <v>0</v>
      </c>
      <c r="N75" s="79">
        <f>'[1]04.07.2017'!N75+'[1]29.08.2017'!N75+[1]проект14.09.2017!N75</f>
        <v>0</v>
      </c>
      <c r="O75" s="79" t="e">
        <f>'[2]БЮДЖЕТ 29.12.2016 затв'!P72+'[2]16.02.2017 '!P72+'[2]09.03.2017'!P72+[2]проект!P72</f>
        <v>#REF!</v>
      </c>
      <c r="P75" s="79">
        <f t="shared" si="26"/>
        <v>203666799.02000001</v>
      </c>
    </row>
    <row r="76" spans="1:16" s="10" customFormat="1" ht="93">
      <c r="A76" s="24" t="s">
        <v>152</v>
      </c>
      <c r="B76" s="73" t="s">
        <v>153</v>
      </c>
      <c r="C76" s="27" t="s">
        <v>154</v>
      </c>
      <c r="D76" s="79">
        <f t="shared" si="24"/>
        <v>14684869.039999999</v>
      </c>
      <c r="E76" s="79">
        <f>14417569.04+267300</f>
        <v>14684869.039999999</v>
      </c>
      <c r="F76" s="79">
        <f>'[1]04.07.2017'!F76+'[1]29.08.2017'!F76+[1]проект14.09.2017!F76</f>
        <v>0</v>
      </c>
      <c r="G76" s="79">
        <f>'[1]04.07.2017'!G76+'[1]29.08.2017'!G76+[1]проект14.09.2017!G76</f>
        <v>0</v>
      </c>
      <c r="H76" s="79">
        <f>'[1]04.07.2017'!H76+'[1]29.08.2017'!H76+[1]проект14.09.2017!H76</f>
        <v>0</v>
      </c>
      <c r="I76" s="79">
        <f t="shared" si="25"/>
        <v>36900</v>
      </c>
      <c r="J76" s="79">
        <f>'[1]04.07.2017'!J76+'[1]29.08.2017'!J76+[1]проект14.09.2017!J76</f>
        <v>0</v>
      </c>
      <c r="K76" s="79">
        <f>'[1]04.07.2017'!K76+'[1]29.08.2017'!K76+[1]проект14.09.2017!K76</f>
        <v>0</v>
      </c>
      <c r="L76" s="79">
        <f>'[1]04.07.2017'!L76+'[1]29.08.2017'!L76+[1]проект14.09.2017!L76</f>
        <v>0</v>
      </c>
      <c r="M76" s="79">
        <f>'[1]04.07.2017'!M76+'[1]29.08.2017'!M76+[1]проект14.09.2017!M76</f>
        <v>36900</v>
      </c>
      <c r="N76" s="79">
        <f>'[1]04.07.2017'!N76+'[1]29.08.2017'!N76+[1]проект14.09.2017!N76</f>
        <v>36900</v>
      </c>
      <c r="O76" s="79" t="e">
        <f>'[2]БЮДЖЕТ 29.12.2016 затв'!P73+'[2]16.02.2017 '!P73+'[2]09.03.2017'!P73+[2]проект!P73</f>
        <v>#REF!</v>
      </c>
      <c r="P76" s="79">
        <f t="shared" si="26"/>
        <v>14721769.039999999</v>
      </c>
    </row>
    <row r="77" spans="1:16" s="10" customFormat="1" ht="69.75">
      <c r="A77" s="24"/>
      <c r="B77" s="73"/>
      <c r="C77" s="29" t="s">
        <v>79</v>
      </c>
      <c r="D77" s="79">
        <f t="shared" si="24"/>
        <v>13000433.41</v>
      </c>
      <c r="E77" s="79">
        <f>'[1]04.07.2017'!E77+'[1]29.08.2017'!E77+[1]проект14.09.2017!E77</f>
        <v>13000433.41</v>
      </c>
      <c r="F77" s="79">
        <f>'[1]04.07.2017'!F77+'[1]29.08.2017'!F77+[1]проект14.09.2017!F77</f>
        <v>0</v>
      </c>
      <c r="G77" s="79">
        <f>'[1]04.07.2017'!G77+'[1]29.08.2017'!G77+[1]проект14.09.2017!G77</f>
        <v>0</v>
      </c>
      <c r="H77" s="79">
        <f>'[1]04.07.2017'!H77+'[1]29.08.2017'!H77+[1]проект14.09.2017!H77</f>
        <v>0</v>
      </c>
      <c r="I77" s="79">
        <f t="shared" si="25"/>
        <v>0</v>
      </c>
      <c r="J77" s="79">
        <f>'[1]04.07.2017'!J77+'[1]29.08.2017'!J77+[1]проект14.09.2017!J77</f>
        <v>0</v>
      </c>
      <c r="K77" s="79">
        <f>'[1]04.07.2017'!K77+'[1]29.08.2017'!K77+[1]проект14.09.2017!K77</f>
        <v>0</v>
      </c>
      <c r="L77" s="79">
        <f>'[1]04.07.2017'!L77+'[1]29.08.2017'!L77+[1]проект14.09.2017!L77</f>
        <v>0</v>
      </c>
      <c r="M77" s="79">
        <f>'[1]04.07.2017'!M77+'[1]29.08.2017'!M77+[1]проект14.09.2017!M77</f>
        <v>0</v>
      </c>
      <c r="N77" s="79">
        <f>'[1]04.07.2017'!N77+'[1]29.08.2017'!N77+[1]проект14.09.2017!N77</f>
        <v>0</v>
      </c>
      <c r="O77" s="79" t="e">
        <f>'[2]БЮДЖЕТ 29.12.2016 затв'!P74+'[2]16.02.2017 '!P74+'[2]09.03.2017'!P74+[2]проект!P74</f>
        <v>#REF!</v>
      </c>
      <c r="P77" s="79">
        <f t="shared" si="26"/>
        <v>13000433.41</v>
      </c>
    </row>
    <row r="78" spans="1:16" s="10" customFormat="1" ht="142.5" customHeight="1">
      <c r="A78" s="24" t="s">
        <v>155</v>
      </c>
      <c r="B78" s="73" t="s">
        <v>156</v>
      </c>
      <c r="C78" s="27" t="s">
        <v>157</v>
      </c>
      <c r="D78" s="79">
        <f t="shared" si="24"/>
        <v>884821.88</v>
      </c>
      <c r="E78" s="79">
        <f>'[1]04.07.2017'!E78+'[1]29.08.2017'!E78+[1]проект14.09.2017!E78</f>
        <v>884821.88</v>
      </c>
      <c r="F78" s="79">
        <f>'[1]04.07.2017'!F78+'[1]29.08.2017'!F78+[1]проект14.09.2017!F78</f>
        <v>0</v>
      </c>
      <c r="G78" s="79">
        <f>'[1]04.07.2017'!G78+'[1]29.08.2017'!G78+[1]проект14.09.2017!G78</f>
        <v>0</v>
      </c>
      <c r="H78" s="79">
        <f>'[1]04.07.2017'!H78+'[1]29.08.2017'!H78+[1]проект14.09.2017!H78</f>
        <v>0</v>
      </c>
      <c r="I78" s="79">
        <f t="shared" si="25"/>
        <v>0</v>
      </c>
      <c r="J78" s="79">
        <f>'[1]04.07.2017'!J78+'[1]29.08.2017'!J78+[1]проект14.09.2017!J78</f>
        <v>0</v>
      </c>
      <c r="K78" s="79">
        <f>'[1]04.07.2017'!K78+'[1]29.08.2017'!K78+[1]проект14.09.2017!K78</f>
        <v>0</v>
      </c>
      <c r="L78" s="79">
        <f>'[1]04.07.2017'!L78+'[1]29.08.2017'!L78+[1]проект14.09.2017!L78</f>
        <v>0</v>
      </c>
      <c r="M78" s="79">
        <f>'[1]04.07.2017'!M78+'[1]29.08.2017'!M78+[1]проект14.09.2017!M78</f>
        <v>0</v>
      </c>
      <c r="N78" s="79">
        <f>'[1]04.07.2017'!N78+'[1]29.08.2017'!N78+[1]проект14.09.2017!N78</f>
        <v>0</v>
      </c>
      <c r="O78" s="79" t="e">
        <f>'[2]БЮДЖЕТ 29.12.2016 затв'!P75+'[2]16.02.2017 '!P75+'[2]09.03.2017'!P75+[2]проект!P75</f>
        <v>#REF!</v>
      </c>
      <c r="P78" s="79">
        <f t="shared" si="26"/>
        <v>884821.88</v>
      </c>
    </row>
    <row r="79" spans="1:16" s="10" customFormat="1" ht="69.75">
      <c r="A79" s="24"/>
      <c r="B79" s="73"/>
      <c r="C79" s="29" t="s">
        <v>79</v>
      </c>
      <c r="D79" s="79">
        <f t="shared" si="24"/>
        <v>825473.88</v>
      </c>
      <c r="E79" s="79">
        <f>'[1]04.07.2017'!E79+'[1]29.08.2017'!E79+[1]проект14.09.2017!E79</f>
        <v>825473.88</v>
      </c>
      <c r="F79" s="79">
        <f>'[1]04.07.2017'!F79+'[1]29.08.2017'!F79+[1]проект14.09.2017!F79</f>
        <v>0</v>
      </c>
      <c r="G79" s="79">
        <f>'[1]04.07.2017'!G79+'[1]29.08.2017'!G79+[1]проект14.09.2017!G79</f>
        <v>0</v>
      </c>
      <c r="H79" s="79">
        <f>'[1]04.07.2017'!H79+'[1]29.08.2017'!H79+[1]проект14.09.2017!H79</f>
        <v>0</v>
      </c>
      <c r="I79" s="79">
        <f t="shared" si="25"/>
        <v>0</v>
      </c>
      <c r="J79" s="79">
        <f>'[1]04.07.2017'!J79+'[1]29.08.2017'!J79+[1]проект14.09.2017!J79</f>
        <v>0</v>
      </c>
      <c r="K79" s="79">
        <f>'[1]04.07.2017'!K79+'[1]29.08.2017'!K79+[1]проект14.09.2017!K79</f>
        <v>0</v>
      </c>
      <c r="L79" s="79">
        <f>'[1]04.07.2017'!L79+'[1]29.08.2017'!L79+[1]проект14.09.2017!L79</f>
        <v>0</v>
      </c>
      <c r="M79" s="79">
        <f>'[1]04.07.2017'!M79+'[1]29.08.2017'!M79+[1]проект14.09.2017!M79</f>
        <v>0</v>
      </c>
      <c r="N79" s="79">
        <f>'[1]04.07.2017'!N79+'[1]29.08.2017'!N79+[1]проект14.09.2017!N79</f>
        <v>0</v>
      </c>
      <c r="O79" s="79" t="e">
        <f>'[2]БЮДЖЕТ 29.12.2016 затв'!P76+'[2]16.02.2017 '!P76+'[2]09.03.2017'!P76+[2]проект!P76</f>
        <v>#REF!</v>
      </c>
      <c r="P79" s="79">
        <f t="shared" si="26"/>
        <v>825473.88</v>
      </c>
    </row>
    <row r="80" spans="1:16" s="10" customFormat="1" ht="60.75" customHeight="1">
      <c r="A80" s="24" t="s">
        <v>158</v>
      </c>
      <c r="B80" s="73" t="s">
        <v>159</v>
      </c>
      <c r="C80" s="29" t="s">
        <v>160</v>
      </c>
      <c r="D80" s="79">
        <f t="shared" si="24"/>
        <v>15167091.029999999</v>
      </c>
      <c r="E80" s="79">
        <f>'[1]04.07.2017'!E80+'[1]29.08.2017'!E80+[1]проект14.09.2017!E80</f>
        <v>15167091.029999999</v>
      </c>
      <c r="F80" s="79">
        <f>'[1]04.07.2017'!F80+'[1]29.08.2017'!F80+[1]проект14.09.2017!F80</f>
        <v>0</v>
      </c>
      <c r="G80" s="79">
        <f>'[1]04.07.2017'!G80+'[1]29.08.2017'!G80+[1]проект14.09.2017!G80</f>
        <v>0</v>
      </c>
      <c r="H80" s="79">
        <f>'[1]04.07.2017'!H80+'[1]29.08.2017'!H80+[1]проект14.09.2017!H80</f>
        <v>0</v>
      </c>
      <c r="I80" s="79">
        <f t="shared" si="25"/>
        <v>16600000</v>
      </c>
      <c r="J80" s="79">
        <f>'[1]04.07.2017'!J80+'[1]29.08.2017'!J80+[1]проект14.09.2017!J80</f>
        <v>0</v>
      </c>
      <c r="K80" s="79">
        <f>'[1]04.07.2017'!K80+'[1]29.08.2017'!K80+[1]проект14.09.2017!K80</f>
        <v>0</v>
      </c>
      <c r="L80" s="79">
        <f>'[1]04.07.2017'!L80+'[1]29.08.2017'!L80+[1]проект14.09.2017!L80</f>
        <v>0</v>
      </c>
      <c r="M80" s="79">
        <f>'[1]04.07.2017'!M80+'[1]29.08.2017'!M80+[1]проект14.09.2017!M80</f>
        <v>16600000</v>
      </c>
      <c r="N80" s="79">
        <f>'[1]04.07.2017'!N80+'[1]29.08.2017'!N80+[1]проект14.09.2017!N80</f>
        <v>16600000</v>
      </c>
      <c r="O80" s="79" t="e">
        <f>'[2]БЮДЖЕТ 29.12.2016 затв'!P77+'[2]16.02.2017 '!P77+'[2]09.03.2017'!P77+[2]проект!P77</f>
        <v>#REF!</v>
      </c>
      <c r="P80" s="79">
        <f t="shared" si="26"/>
        <v>31767091.030000001</v>
      </c>
    </row>
    <row r="81" spans="1:16" s="10" customFormat="1" ht="69.75">
      <c r="A81" s="24"/>
      <c r="B81" s="73"/>
      <c r="C81" s="29" t="s">
        <v>79</v>
      </c>
      <c r="D81" s="79">
        <f t="shared" si="24"/>
        <v>14772470.029999999</v>
      </c>
      <c r="E81" s="79">
        <f>'[1]04.07.2017'!E81+'[1]29.08.2017'!E81+[1]проект14.09.2017!E81</f>
        <v>14772470.029999999</v>
      </c>
      <c r="F81" s="79">
        <f>'[1]04.07.2017'!F81+'[1]29.08.2017'!F81+[1]проект14.09.2017!F81</f>
        <v>0</v>
      </c>
      <c r="G81" s="79">
        <f>'[1]04.07.2017'!G81+'[1]29.08.2017'!G81+[1]проект14.09.2017!G81</f>
        <v>0</v>
      </c>
      <c r="H81" s="79">
        <f>'[1]04.07.2017'!H81+'[1]29.08.2017'!H81+[1]проект14.09.2017!H81</f>
        <v>0</v>
      </c>
      <c r="I81" s="79">
        <f t="shared" si="25"/>
        <v>16000000</v>
      </c>
      <c r="J81" s="79">
        <f>'[1]04.07.2017'!J81+'[1]29.08.2017'!J81+[1]проект14.09.2017!J81</f>
        <v>0</v>
      </c>
      <c r="K81" s="79">
        <f>'[1]04.07.2017'!K81+'[1]29.08.2017'!K81+[1]проект14.09.2017!K81</f>
        <v>0</v>
      </c>
      <c r="L81" s="79">
        <f>'[1]04.07.2017'!L81+'[1]29.08.2017'!L81+[1]проект14.09.2017!L81</f>
        <v>0</v>
      </c>
      <c r="M81" s="79">
        <f>'[1]04.07.2017'!M81+'[1]29.08.2017'!M81+[1]проект14.09.2017!M81</f>
        <v>16000000</v>
      </c>
      <c r="N81" s="79">
        <f>'[1]04.07.2017'!N81+'[1]29.08.2017'!N81+[1]проект14.09.2017!N81</f>
        <v>16000000</v>
      </c>
      <c r="O81" s="79" t="e">
        <f>'[2]БЮДЖЕТ 29.12.2016 затв'!P78+'[2]16.02.2017 '!P78+'[2]09.03.2017'!P78+[2]проект!P78</f>
        <v>#REF!</v>
      </c>
      <c r="P81" s="79">
        <f t="shared" si="26"/>
        <v>30772470.030000001</v>
      </c>
    </row>
    <row r="82" spans="1:16" s="10" customFormat="1" ht="162.75">
      <c r="A82" s="24" t="s">
        <v>161</v>
      </c>
      <c r="B82" s="73" t="s">
        <v>150</v>
      </c>
      <c r="C82" s="29" t="s">
        <v>162</v>
      </c>
      <c r="D82" s="79">
        <f t="shared" si="24"/>
        <v>0</v>
      </c>
      <c r="E82" s="79">
        <f>'[1]04.07.2017'!E82+'[1]29.08.2017'!E82+[1]проект14.09.2017!E82</f>
        <v>0</v>
      </c>
      <c r="F82" s="79">
        <f>'[1]04.07.2017'!F82+'[1]29.08.2017'!F82+[1]проект14.09.2017!F82</f>
        <v>0</v>
      </c>
      <c r="G82" s="79">
        <f>'[1]04.07.2017'!G82+'[1]29.08.2017'!G82+[1]проект14.09.2017!G82</f>
        <v>0</v>
      </c>
      <c r="H82" s="79">
        <f>'[1]04.07.2017'!H82+'[1]29.08.2017'!H82+[1]проект14.09.2017!H82</f>
        <v>0</v>
      </c>
      <c r="I82" s="79">
        <f t="shared" si="25"/>
        <v>200000</v>
      </c>
      <c r="J82" s="79">
        <f>'[1]04.07.2017'!J82+'[1]29.08.2017'!J82+[1]проект14.09.2017!J82</f>
        <v>0</v>
      </c>
      <c r="K82" s="79">
        <f>'[1]04.07.2017'!K82+'[1]29.08.2017'!K82+[1]проект14.09.2017!K82</f>
        <v>0</v>
      </c>
      <c r="L82" s="79">
        <f>'[1]04.07.2017'!L82+'[1]29.08.2017'!L82+[1]проект14.09.2017!L82</f>
        <v>0</v>
      </c>
      <c r="M82" s="79">
        <f>'[1]04.07.2017'!M82+'[1]29.08.2017'!M82+[1]проект14.09.2017!M82</f>
        <v>200000</v>
      </c>
      <c r="N82" s="79">
        <f>'[1]04.07.2017'!N82+'[1]29.08.2017'!N82+[1]проект14.09.2017!N82</f>
        <v>200000</v>
      </c>
      <c r="O82" s="79" t="e">
        <f>'[2]БЮДЖЕТ 29.12.2016 затв'!P79+'[2]16.02.2017 '!P79+'[2]09.03.2017'!P79+[2]проект!P79</f>
        <v>#REF!</v>
      </c>
      <c r="P82" s="79">
        <f t="shared" si="26"/>
        <v>200000</v>
      </c>
    </row>
    <row r="83" spans="1:16" s="10" customFormat="1" ht="93">
      <c r="A83" s="24" t="s">
        <v>163</v>
      </c>
      <c r="B83" s="73" t="s">
        <v>36</v>
      </c>
      <c r="C83" s="27" t="s">
        <v>56</v>
      </c>
      <c r="D83" s="79">
        <f t="shared" si="24"/>
        <v>0</v>
      </c>
      <c r="E83" s="79">
        <f>'[1]04.07.2017'!E83+'[1]29.08.2017'!E83+[1]проект14.09.2017!E83</f>
        <v>0</v>
      </c>
      <c r="F83" s="79">
        <f>'[1]04.07.2017'!F83+'[1]29.08.2017'!F83+[1]проект14.09.2017!F83</f>
        <v>0</v>
      </c>
      <c r="G83" s="79">
        <f>'[1]04.07.2017'!G83+'[1]29.08.2017'!G83+[1]проект14.09.2017!G83</f>
        <v>0</v>
      </c>
      <c r="H83" s="79">
        <f>'[1]04.07.2017'!H83+'[1]29.08.2017'!H83+[1]проект14.09.2017!H83</f>
        <v>0</v>
      </c>
      <c r="I83" s="79">
        <f t="shared" si="25"/>
        <v>667000</v>
      </c>
      <c r="J83" s="79">
        <f>'[1]04.07.2017'!J83+'[1]29.08.2017'!J83+[1]проект14.09.2017!J83</f>
        <v>0</v>
      </c>
      <c r="K83" s="79">
        <f>'[1]04.07.2017'!K83+'[1]29.08.2017'!K83+[1]проект14.09.2017!K83</f>
        <v>0</v>
      </c>
      <c r="L83" s="79">
        <f>'[1]04.07.2017'!L83+'[1]29.08.2017'!L83+[1]проект14.09.2017!L83</f>
        <v>0</v>
      </c>
      <c r="M83" s="79">
        <f>'[1]04.07.2017'!M83+'[1]29.08.2017'!M83+[1]проект14.09.2017!M83</f>
        <v>667000</v>
      </c>
      <c r="N83" s="79">
        <f>'[1]04.07.2017'!N83+'[1]29.08.2017'!N83+[1]проект14.09.2017!N83</f>
        <v>667000</v>
      </c>
      <c r="O83" s="79" t="e">
        <f>'[2]БЮДЖЕТ 29.12.2016 затв'!P80+'[2]16.02.2017 '!P80+'[2]09.03.2017'!P80+[2]проект!P80</f>
        <v>#REF!</v>
      </c>
      <c r="P83" s="79">
        <f t="shared" si="26"/>
        <v>667000</v>
      </c>
    </row>
    <row r="84" spans="1:16" s="10" customFormat="1" ht="40.5" customHeight="1">
      <c r="A84" s="24" t="s">
        <v>164</v>
      </c>
      <c r="B84" s="73" t="s">
        <v>66</v>
      </c>
      <c r="C84" s="27" t="s">
        <v>67</v>
      </c>
      <c r="D84" s="79">
        <f t="shared" si="24"/>
        <v>1905220</v>
      </c>
      <c r="E84" s="79">
        <f>'[1]04.07.2017'!E84+'[1]29.08.2017'!E84+[1]проект14.09.2017!E84</f>
        <v>1905220</v>
      </c>
      <c r="F84" s="79">
        <f>'[1]04.07.2017'!F84+'[1]29.08.2017'!F84+[1]проект14.09.2017!F84</f>
        <v>0</v>
      </c>
      <c r="G84" s="79">
        <f>'[1]04.07.2017'!G84+'[1]29.08.2017'!G84+[1]проект14.09.2017!G84</f>
        <v>0</v>
      </c>
      <c r="H84" s="79">
        <f>'[1]04.07.2017'!H84+'[1]29.08.2017'!H84+[1]проект14.09.2017!H84</f>
        <v>0</v>
      </c>
      <c r="I84" s="79">
        <f t="shared" si="25"/>
        <v>0</v>
      </c>
      <c r="J84" s="79">
        <f>'[1]04.07.2017'!J84+'[1]29.08.2017'!J84+[1]проект14.09.2017!J84</f>
        <v>0</v>
      </c>
      <c r="K84" s="79">
        <f>'[1]04.07.2017'!K84+'[1]29.08.2017'!K84+[1]проект14.09.2017!K84</f>
        <v>0</v>
      </c>
      <c r="L84" s="79">
        <f>'[1]04.07.2017'!L84+'[1]29.08.2017'!L84+[1]проект14.09.2017!L84</f>
        <v>0</v>
      </c>
      <c r="M84" s="79">
        <f>'[1]04.07.2017'!M84+'[1]29.08.2017'!M84+[1]проект14.09.2017!M84</f>
        <v>0</v>
      </c>
      <c r="N84" s="79">
        <f>'[1]04.07.2017'!N84+'[1]29.08.2017'!N84+[1]проект14.09.2017!N84</f>
        <v>0</v>
      </c>
      <c r="O84" s="79" t="e">
        <f>'[2]БЮДЖЕТ 29.12.2016 затв'!P81+'[2]16.02.2017 '!P81+'[2]09.03.2017'!P81+[2]проект!P81</f>
        <v>#REF!</v>
      </c>
      <c r="P84" s="79">
        <f t="shared" si="26"/>
        <v>1905220</v>
      </c>
    </row>
    <row r="85" spans="1:16" s="17" customFormat="1" ht="112.5">
      <c r="A85" s="14" t="s">
        <v>165</v>
      </c>
      <c r="B85" s="75"/>
      <c r="C85" s="16" t="s">
        <v>166</v>
      </c>
      <c r="D85" s="77">
        <f t="shared" ref="D85:P85" si="27">SUM(D86)</f>
        <v>37940471</v>
      </c>
      <c r="E85" s="77">
        <f t="shared" si="27"/>
        <v>36438397</v>
      </c>
      <c r="F85" s="77">
        <f t="shared" si="27"/>
        <v>12426987</v>
      </c>
      <c r="G85" s="77">
        <f t="shared" si="27"/>
        <v>476300</v>
      </c>
      <c r="H85" s="77">
        <f t="shared" si="27"/>
        <v>1502074</v>
      </c>
      <c r="I85" s="77">
        <f t="shared" si="27"/>
        <v>459820</v>
      </c>
      <c r="J85" s="77">
        <f t="shared" si="27"/>
        <v>22800</v>
      </c>
      <c r="K85" s="77">
        <f t="shared" si="27"/>
        <v>0</v>
      </c>
      <c r="L85" s="77">
        <f t="shared" si="27"/>
        <v>0</v>
      </c>
      <c r="M85" s="77">
        <f t="shared" si="27"/>
        <v>437020</v>
      </c>
      <c r="N85" s="77">
        <f t="shared" si="27"/>
        <v>437020</v>
      </c>
      <c r="O85" s="77" t="e">
        <f t="shared" si="27"/>
        <v>#REF!</v>
      </c>
      <c r="P85" s="77">
        <f t="shared" si="27"/>
        <v>38400291</v>
      </c>
    </row>
    <row r="86" spans="1:16" s="19" customFormat="1" ht="139.5">
      <c r="A86" s="15">
        <v>1510000</v>
      </c>
      <c r="B86" s="70"/>
      <c r="C86" s="18" t="s">
        <v>167</v>
      </c>
      <c r="D86" s="78">
        <f t="shared" ref="D86:P86" si="28">D87+D90+D94+D97+D100+D103+D106+D88+D107+D102+D104</f>
        <v>37940471</v>
      </c>
      <c r="E86" s="78">
        <f t="shared" si="28"/>
        <v>36438397</v>
      </c>
      <c r="F86" s="78">
        <f t="shared" si="28"/>
        <v>12426987</v>
      </c>
      <c r="G86" s="78">
        <f t="shared" si="28"/>
        <v>476300</v>
      </c>
      <c r="H86" s="78">
        <f t="shared" si="28"/>
        <v>1502074</v>
      </c>
      <c r="I86" s="78">
        <f t="shared" si="28"/>
        <v>459820</v>
      </c>
      <c r="J86" s="78">
        <f t="shared" si="28"/>
        <v>22800</v>
      </c>
      <c r="K86" s="78">
        <f t="shared" si="28"/>
        <v>0</v>
      </c>
      <c r="L86" s="78">
        <f t="shared" si="28"/>
        <v>0</v>
      </c>
      <c r="M86" s="78">
        <f t="shared" si="28"/>
        <v>437020</v>
      </c>
      <c r="N86" s="78">
        <f t="shared" si="28"/>
        <v>437020</v>
      </c>
      <c r="O86" s="78" t="e">
        <f t="shared" si="28"/>
        <v>#REF!</v>
      </c>
      <c r="P86" s="78">
        <f t="shared" si="28"/>
        <v>38400291</v>
      </c>
    </row>
    <row r="87" spans="1:16" s="10" customFormat="1" ht="137.25" customHeight="1">
      <c r="A87" s="24" t="s">
        <v>168</v>
      </c>
      <c r="B87" s="73" t="s">
        <v>28</v>
      </c>
      <c r="C87" s="27" t="s">
        <v>72</v>
      </c>
      <c r="D87" s="79">
        <f>E87+H87</f>
        <v>3186104</v>
      </c>
      <c r="E87" s="79">
        <f>'[1]04.07.2017'!E87+'[1]29.08.2017'!E87+[1]проект14.09.2017!E87</f>
        <v>3186104</v>
      </c>
      <c r="F87" s="79">
        <f>'[1]04.07.2017'!F87+'[1]29.08.2017'!F87+[1]проект14.09.2017!F87</f>
        <v>2477187</v>
      </c>
      <c r="G87" s="79">
        <f>'[1]04.07.2017'!G87+'[1]29.08.2017'!G87+[1]проект14.09.2017!G87</f>
        <v>0</v>
      </c>
      <c r="H87" s="79">
        <f>'[1]04.07.2017'!H87+'[1]29.08.2017'!H87+[1]проект14.09.2017!H87</f>
        <v>0</v>
      </c>
      <c r="I87" s="79">
        <f>J87+M87</f>
        <v>28000</v>
      </c>
      <c r="J87" s="79">
        <f>'[1]04.07.2017'!J87+'[1]29.08.2017'!J87+[1]проект14.09.2017!J87</f>
        <v>0</v>
      </c>
      <c r="K87" s="79">
        <f>'[1]04.07.2017'!K87+'[1]29.08.2017'!K87+[1]проект14.09.2017!K87</f>
        <v>0</v>
      </c>
      <c r="L87" s="79">
        <f>'[1]04.07.2017'!L87+'[1]29.08.2017'!L87+[1]проект14.09.2017!L87</f>
        <v>0</v>
      </c>
      <c r="M87" s="79">
        <f>'[1]04.07.2017'!M87+'[1]29.08.2017'!M87+[1]проект14.09.2017!M87</f>
        <v>28000</v>
      </c>
      <c r="N87" s="79">
        <f>'[1]04.07.2017'!N87+'[1]29.08.2017'!N87+[1]проект14.09.2017!N87</f>
        <v>28000</v>
      </c>
      <c r="O87" s="79" t="e">
        <f>'[2]БЮДЖЕТ 29.12.2016 затв'!P84+'[2]16.02.2017 '!P84+'[2]09.03.2017'!P84+[2]проект!P84</f>
        <v>#REF!</v>
      </c>
      <c r="P87" s="79">
        <f>D87+I87</f>
        <v>3214104</v>
      </c>
    </row>
    <row r="88" spans="1:16" s="10" customFormat="1" ht="302.25">
      <c r="A88" s="24" t="s">
        <v>169</v>
      </c>
      <c r="B88" s="73" t="s">
        <v>74</v>
      </c>
      <c r="C88" s="21" t="s">
        <v>170</v>
      </c>
      <c r="D88" s="79">
        <f>E88+H88</f>
        <v>3280400</v>
      </c>
      <c r="E88" s="79">
        <f>3280400</f>
        <v>3280400</v>
      </c>
      <c r="F88" s="79">
        <f>'[1]04.07.2017'!F88+'[1]29.08.2017'!F88+[1]проект14.09.2017!F88</f>
        <v>0</v>
      </c>
      <c r="G88" s="79">
        <f>'[1]04.07.2017'!G88+'[1]29.08.2017'!G88+[1]проект14.09.2017!G88</f>
        <v>0</v>
      </c>
      <c r="H88" s="79">
        <f>'[1]04.07.2017'!H88+'[1]29.08.2017'!H88+[1]проект14.09.2017!H88</f>
        <v>0</v>
      </c>
      <c r="I88" s="79">
        <f>J88+M88</f>
        <v>0</v>
      </c>
      <c r="J88" s="79">
        <f>'[1]04.07.2017'!J88+'[1]29.08.2017'!J88+[1]проект14.09.2017!J88</f>
        <v>0</v>
      </c>
      <c r="K88" s="79">
        <f>'[1]04.07.2017'!K88+'[1]29.08.2017'!K88+[1]проект14.09.2017!K88</f>
        <v>0</v>
      </c>
      <c r="L88" s="79">
        <f>'[1]04.07.2017'!L88+'[1]29.08.2017'!L88+[1]проект14.09.2017!L88</f>
        <v>0</v>
      </c>
      <c r="M88" s="79">
        <f>'[1]04.07.2017'!M88+'[1]29.08.2017'!M88+[1]проект14.09.2017!M88</f>
        <v>0</v>
      </c>
      <c r="N88" s="79">
        <f>'[1]04.07.2017'!N88+'[1]29.08.2017'!N88+[1]проект14.09.2017!N88</f>
        <v>0</v>
      </c>
      <c r="O88" s="79" t="e">
        <f>'[2]БЮДЖЕТ 29.12.2016 затв'!P85+'[2]16.02.2017 '!P85+'[2]09.03.2017'!P85+[2]проект!P85</f>
        <v>#REF!</v>
      </c>
      <c r="P88" s="79">
        <f>D88+I88</f>
        <v>3280400</v>
      </c>
    </row>
    <row r="89" spans="1:16" s="10" customFormat="1" ht="69.75">
      <c r="A89" s="24"/>
      <c r="B89" s="73"/>
      <c r="C89" s="29" t="s">
        <v>79</v>
      </c>
      <c r="D89" s="79">
        <f>E89+H89</f>
        <v>3280400</v>
      </c>
      <c r="E89" s="79">
        <f>3280400</f>
        <v>3280400</v>
      </c>
      <c r="F89" s="79">
        <f>'[1]04.07.2017'!F89+'[1]29.08.2017'!F89+[1]проект14.09.2017!F89</f>
        <v>0</v>
      </c>
      <c r="G89" s="79">
        <f>'[1]04.07.2017'!G89+'[1]29.08.2017'!G89+[1]проект14.09.2017!G89</f>
        <v>0</v>
      </c>
      <c r="H89" s="79">
        <f>'[1]04.07.2017'!H89+'[1]29.08.2017'!H89+[1]проект14.09.2017!H89</f>
        <v>0</v>
      </c>
      <c r="I89" s="79">
        <f>J89+M89</f>
        <v>0</v>
      </c>
      <c r="J89" s="79">
        <f>'[1]04.07.2017'!J89+'[1]29.08.2017'!J89+[1]проект14.09.2017!J89</f>
        <v>0</v>
      </c>
      <c r="K89" s="79">
        <f>'[1]04.07.2017'!K89+'[1]29.08.2017'!K89+[1]проект14.09.2017!K89</f>
        <v>0</v>
      </c>
      <c r="L89" s="79">
        <f>'[1]04.07.2017'!L89+'[1]29.08.2017'!L89+[1]проект14.09.2017!L89</f>
        <v>0</v>
      </c>
      <c r="M89" s="79">
        <f>'[1]04.07.2017'!M89+'[1]29.08.2017'!M89+[1]проект14.09.2017!M89</f>
        <v>0</v>
      </c>
      <c r="N89" s="79">
        <f>'[1]04.07.2017'!N89+'[1]29.08.2017'!N89+[1]проект14.09.2017!N89</f>
        <v>0</v>
      </c>
      <c r="O89" s="79" t="e">
        <f>'[2]БЮДЖЕТ 29.12.2016 затв'!P86+'[2]16.02.2017 '!P86+'[2]09.03.2017'!P86+[2]проект!P86</f>
        <v>#REF!</v>
      </c>
      <c r="P89" s="79">
        <f>D89+I89</f>
        <v>3280400</v>
      </c>
    </row>
    <row r="90" spans="1:16" s="10" customFormat="1" ht="303.75" customHeight="1">
      <c r="A90" s="24" t="s">
        <v>171</v>
      </c>
      <c r="B90" s="73" t="s">
        <v>172</v>
      </c>
      <c r="C90" s="27" t="s">
        <v>173</v>
      </c>
      <c r="D90" s="79">
        <f t="shared" ref="D90:P90" si="29">SUM(D91)</f>
        <v>2512</v>
      </c>
      <c r="E90" s="79">
        <f t="shared" si="29"/>
        <v>2512</v>
      </c>
      <c r="F90" s="79">
        <f t="shared" si="29"/>
        <v>0</v>
      </c>
      <c r="G90" s="79">
        <f t="shared" si="29"/>
        <v>0</v>
      </c>
      <c r="H90" s="79">
        <f t="shared" si="29"/>
        <v>0</v>
      </c>
      <c r="I90" s="79">
        <f t="shared" si="29"/>
        <v>0</v>
      </c>
      <c r="J90" s="79">
        <f t="shared" si="29"/>
        <v>0</v>
      </c>
      <c r="K90" s="79">
        <f t="shared" si="29"/>
        <v>0</v>
      </c>
      <c r="L90" s="79">
        <f t="shared" si="29"/>
        <v>0</v>
      </c>
      <c r="M90" s="79">
        <f t="shared" si="29"/>
        <v>0</v>
      </c>
      <c r="N90" s="79">
        <f t="shared" si="29"/>
        <v>0</v>
      </c>
      <c r="O90" s="79">
        <f t="shared" si="29"/>
        <v>0</v>
      </c>
      <c r="P90" s="79">
        <f t="shared" si="29"/>
        <v>2512</v>
      </c>
    </row>
    <row r="91" spans="1:16" s="25" customFormat="1" ht="108" customHeight="1">
      <c r="A91" s="96" t="s">
        <v>174</v>
      </c>
      <c r="B91" s="99" t="s">
        <v>172</v>
      </c>
      <c r="C91" s="105" t="s">
        <v>175</v>
      </c>
      <c r="D91" s="92">
        <f>E91+H91</f>
        <v>2512</v>
      </c>
      <c r="E91" s="92">
        <v>2512</v>
      </c>
      <c r="F91" s="92"/>
      <c r="G91" s="92"/>
      <c r="H91" s="92"/>
      <c r="I91" s="92">
        <v>0</v>
      </c>
      <c r="J91" s="92"/>
      <c r="K91" s="92"/>
      <c r="L91" s="92"/>
      <c r="M91" s="92"/>
      <c r="N91" s="92"/>
      <c r="O91" s="92"/>
      <c r="P91" s="92">
        <f>D91+I91</f>
        <v>2512</v>
      </c>
    </row>
    <row r="92" spans="1:16" s="25" customFormat="1" ht="183.75" customHeight="1">
      <c r="A92" s="97"/>
      <c r="B92" s="100"/>
      <c r="C92" s="106"/>
      <c r="D92" s="93"/>
      <c r="E92" s="93"/>
      <c r="F92" s="93"/>
      <c r="G92" s="93"/>
      <c r="H92" s="93"/>
      <c r="I92" s="93"/>
      <c r="J92" s="93"/>
      <c r="K92" s="93"/>
      <c r="L92" s="93"/>
      <c r="M92" s="93"/>
      <c r="N92" s="93"/>
      <c r="O92" s="93"/>
      <c r="P92" s="93"/>
    </row>
    <row r="93" spans="1:16" s="25" customFormat="1" ht="101.25" customHeight="1">
      <c r="A93" s="98"/>
      <c r="B93" s="101"/>
      <c r="C93" s="107"/>
      <c r="D93" s="94"/>
      <c r="E93" s="94"/>
      <c r="F93" s="94"/>
      <c r="G93" s="94"/>
      <c r="H93" s="94"/>
      <c r="I93" s="94"/>
      <c r="J93" s="94"/>
      <c r="K93" s="94"/>
      <c r="L93" s="94"/>
      <c r="M93" s="94"/>
      <c r="N93" s="94"/>
      <c r="O93" s="94"/>
      <c r="P93" s="94"/>
    </row>
    <row r="94" spans="1:16" s="10" customFormat="1" ht="158.25" customHeight="1">
      <c r="A94" s="102" t="s">
        <v>176</v>
      </c>
      <c r="B94" s="103"/>
      <c r="C94" s="104" t="s">
        <v>177</v>
      </c>
      <c r="D94" s="95">
        <f t="shared" ref="D94:N94" si="30">D96</f>
        <v>2216410</v>
      </c>
      <c r="E94" s="95">
        <f t="shared" si="30"/>
        <v>2216410</v>
      </c>
      <c r="F94" s="95">
        <f t="shared" si="30"/>
        <v>0</v>
      </c>
      <c r="G94" s="95">
        <f t="shared" si="30"/>
        <v>0</v>
      </c>
      <c r="H94" s="95">
        <f t="shared" si="30"/>
        <v>0</v>
      </c>
      <c r="I94" s="95">
        <f t="shared" si="30"/>
        <v>0</v>
      </c>
      <c r="J94" s="95">
        <f t="shared" si="30"/>
        <v>0</v>
      </c>
      <c r="K94" s="95">
        <f t="shared" si="30"/>
        <v>0</v>
      </c>
      <c r="L94" s="95">
        <f t="shared" si="30"/>
        <v>0</v>
      </c>
      <c r="M94" s="95">
        <f t="shared" si="30"/>
        <v>0</v>
      </c>
      <c r="N94" s="95">
        <f t="shared" si="30"/>
        <v>0</v>
      </c>
      <c r="O94" s="95" t="e">
        <f>O96+#REF!</f>
        <v>#REF!</v>
      </c>
      <c r="P94" s="95">
        <f>P96</f>
        <v>2216410</v>
      </c>
    </row>
    <row r="95" spans="1:16" s="10" customFormat="1" ht="233.25" customHeight="1">
      <c r="A95" s="102"/>
      <c r="B95" s="103"/>
      <c r="C95" s="104"/>
      <c r="D95" s="95"/>
      <c r="E95" s="95"/>
      <c r="F95" s="95"/>
      <c r="G95" s="95"/>
      <c r="H95" s="95"/>
      <c r="I95" s="95"/>
      <c r="J95" s="95"/>
      <c r="K95" s="95"/>
      <c r="L95" s="95"/>
      <c r="M95" s="95"/>
      <c r="N95" s="95"/>
      <c r="O95" s="95"/>
      <c r="P95" s="95"/>
    </row>
    <row r="96" spans="1:16" s="32" customFormat="1" ht="171.75" customHeight="1">
      <c r="A96" s="26" t="s">
        <v>178</v>
      </c>
      <c r="B96" s="74" t="s">
        <v>179</v>
      </c>
      <c r="C96" s="28" t="s">
        <v>180</v>
      </c>
      <c r="D96" s="80">
        <f>E96+H96</f>
        <v>2216410</v>
      </c>
      <c r="E96" s="80">
        <f>'[1]04.07.2017'!E96+'[1]29.08.2017'!E96+[1]проект14.09.2017!E96</f>
        <v>2216410</v>
      </c>
      <c r="F96" s="80">
        <f>'[1]04.07.2017'!F96+'[1]29.08.2017'!F96+[1]проект14.09.2017!F96</f>
        <v>0</v>
      </c>
      <c r="G96" s="80">
        <f>'[1]04.07.2017'!G96+'[1]29.08.2017'!G96+[1]проект14.09.2017!G96</f>
        <v>0</v>
      </c>
      <c r="H96" s="80">
        <f>'[1]04.07.2017'!H96+'[1]29.08.2017'!H96+[1]проект14.09.2017!H96</f>
        <v>0</v>
      </c>
      <c r="I96" s="80"/>
      <c r="J96" s="80">
        <f>'[1]04.07.2017'!J96+'[1]29.08.2017'!J96+[1]проект14.09.2017!J96</f>
        <v>0</v>
      </c>
      <c r="K96" s="80">
        <f>'[1]04.07.2017'!K96+'[1]29.08.2017'!K96+[1]проект14.09.2017!K96</f>
        <v>0</v>
      </c>
      <c r="L96" s="80">
        <f>'[1]04.07.2017'!L96+'[1]29.08.2017'!L96+[1]проект14.09.2017!L96</f>
        <v>0</v>
      </c>
      <c r="M96" s="80">
        <f>'[1]04.07.2017'!M96+'[1]29.08.2017'!M96+[1]проект14.09.2017!M96</f>
        <v>0</v>
      </c>
      <c r="N96" s="80">
        <f>'[1]04.07.2017'!N96+'[1]29.08.2017'!N96+[1]проект14.09.2017!N96</f>
        <v>0</v>
      </c>
      <c r="O96" s="80" t="e">
        <f>'[2]БЮДЖЕТ 29.12.2016 затв'!P94+'[2]16.02.2017 '!P94+'[2]09.03.2017'!P94+[2]проект!P94</f>
        <v>#REF!</v>
      </c>
      <c r="P96" s="80">
        <f>D96+I96</f>
        <v>2216410</v>
      </c>
    </row>
    <row r="97" spans="1:16" s="10" customFormat="1" ht="209.25">
      <c r="A97" s="24" t="s">
        <v>181</v>
      </c>
      <c r="B97" s="73"/>
      <c r="C97" s="21" t="s">
        <v>182</v>
      </c>
      <c r="D97" s="79">
        <f t="shared" ref="D97:P97" si="31">D98+D99</f>
        <v>13280400</v>
      </c>
      <c r="E97" s="79">
        <f t="shared" si="31"/>
        <v>13280400</v>
      </c>
      <c r="F97" s="79">
        <f t="shared" si="31"/>
        <v>9949800</v>
      </c>
      <c r="G97" s="79">
        <f t="shared" si="31"/>
        <v>476300</v>
      </c>
      <c r="H97" s="79">
        <f t="shared" si="31"/>
        <v>0</v>
      </c>
      <c r="I97" s="79">
        <f t="shared" si="31"/>
        <v>431820</v>
      </c>
      <c r="J97" s="79">
        <f t="shared" si="31"/>
        <v>22800</v>
      </c>
      <c r="K97" s="79">
        <f t="shared" si="31"/>
        <v>0</v>
      </c>
      <c r="L97" s="79">
        <f t="shared" si="31"/>
        <v>0</v>
      </c>
      <c r="M97" s="79">
        <f t="shared" si="31"/>
        <v>409020</v>
      </c>
      <c r="N97" s="79">
        <f t="shared" si="31"/>
        <v>409020</v>
      </c>
      <c r="O97" s="79" t="e">
        <f t="shared" si="31"/>
        <v>#REF!</v>
      </c>
      <c r="P97" s="79">
        <f t="shared" si="31"/>
        <v>13712220</v>
      </c>
    </row>
    <row r="98" spans="1:16" s="25" customFormat="1" ht="258" customHeight="1">
      <c r="A98" s="26" t="s">
        <v>183</v>
      </c>
      <c r="B98" s="74" t="s">
        <v>184</v>
      </c>
      <c r="C98" s="28" t="s">
        <v>185</v>
      </c>
      <c r="D98" s="80">
        <f>E98+H98</f>
        <v>11817800</v>
      </c>
      <c r="E98" s="80">
        <f>'[1]04.07.2017'!E98+'[1]29.08.2017'!E98+[1]проект14.09.2017!E98</f>
        <v>11817800</v>
      </c>
      <c r="F98" s="80">
        <f>'[1]04.07.2017'!F98+'[1]29.08.2017'!F98+[1]проект14.09.2017!F98</f>
        <v>8887600</v>
      </c>
      <c r="G98" s="80">
        <f>'[1]04.07.2017'!G98+'[1]29.08.2017'!G98+[1]проект14.09.2017!G98</f>
        <v>395400</v>
      </c>
      <c r="H98" s="80">
        <f>'[1]04.07.2017'!H98+'[1]29.08.2017'!H98+[1]проект14.09.2017!H98</f>
        <v>0</v>
      </c>
      <c r="I98" s="80">
        <f>J98+M98</f>
        <v>210200</v>
      </c>
      <c r="J98" s="80">
        <f>'[1]04.07.2017'!J98+'[1]29.08.2017'!J98+[1]проект14.09.2017!J98</f>
        <v>22800</v>
      </c>
      <c r="K98" s="80">
        <f>'[1]04.07.2017'!K98+'[1]29.08.2017'!K98+[1]проект14.09.2017!K98</f>
        <v>0</v>
      </c>
      <c r="L98" s="80">
        <f>'[1]04.07.2017'!L98+'[1]29.08.2017'!L98+[1]проект14.09.2017!L98</f>
        <v>0</v>
      </c>
      <c r="M98" s="80">
        <f>'[1]04.07.2017'!M98+'[1]29.08.2017'!M98+[1]проект14.09.2017!M98</f>
        <v>187400</v>
      </c>
      <c r="N98" s="80">
        <f>'[1]04.07.2017'!N98+'[1]29.08.2017'!N98+[1]проект14.09.2017!N98</f>
        <v>187400</v>
      </c>
      <c r="O98" s="80" t="e">
        <f>'[2]БЮДЖЕТ 29.12.2016 затв'!P96+'[2]16.02.2017 '!P96+'[2]09.03.2017'!P96+[2]проект!P96</f>
        <v>#REF!</v>
      </c>
      <c r="P98" s="80">
        <f>D98+I98</f>
        <v>12028000</v>
      </c>
    </row>
    <row r="99" spans="1:16" s="25" customFormat="1" ht="93">
      <c r="A99" s="26" t="s">
        <v>186</v>
      </c>
      <c r="B99" s="74" t="s">
        <v>187</v>
      </c>
      <c r="C99" s="23" t="s">
        <v>188</v>
      </c>
      <c r="D99" s="80">
        <f>E99+H99</f>
        <v>1462600</v>
      </c>
      <c r="E99" s="80">
        <f>'[1]04.07.2017'!E99+'[1]29.08.2017'!E99+[1]проект14.09.2017!E99</f>
        <v>1462600</v>
      </c>
      <c r="F99" s="80">
        <f>'[1]04.07.2017'!F99+'[1]29.08.2017'!F99+[1]проект14.09.2017!F99</f>
        <v>1062200</v>
      </c>
      <c r="G99" s="80">
        <f>'[1]04.07.2017'!G99+'[1]29.08.2017'!G99+[1]проект14.09.2017!G99</f>
        <v>80900</v>
      </c>
      <c r="H99" s="80">
        <f>'[1]04.07.2017'!H99+'[1]29.08.2017'!H99+[1]проект14.09.2017!H99</f>
        <v>0</v>
      </c>
      <c r="I99" s="79">
        <v>221620</v>
      </c>
      <c r="J99" s="80">
        <f>'[1]04.07.2017'!J99+'[1]29.08.2017'!J99+[1]проект14.09.2017!J99</f>
        <v>0</v>
      </c>
      <c r="K99" s="80">
        <f>'[1]04.07.2017'!K99+'[1]29.08.2017'!K99+[1]проект14.09.2017!K99</f>
        <v>0</v>
      </c>
      <c r="L99" s="80">
        <f>'[1]04.07.2017'!L99+'[1]29.08.2017'!L99+[1]проект14.09.2017!L99</f>
        <v>0</v>
      </c>
      <c r="M99" s="80">
        <f>'[1]04.07.2017'!M99+'[1]29.08.2017'!M99+[1]проект14.09.2017!M99</f>
        <v>221620</v>
      </c>
      <c r="N99" s="80">
        <f>'[1]04.07.2017'!N99+'[1]29.08.2017'!N99+[1]проект14.09.2017!N99</f>
        <v>221620</v>
      </c>
      <c r="O99" s="80" t="e">
        <f>'[2]БЮДЖЕТ 29.12.2016 затв'!P97+'[2]16.02.2017 '!P97+'[2]09.03.2017'!P97+[2]проект!P97</f>
        <v>#REF!</v>
      </c>
      <c r="P99" s="80">
        <f>D99+I99</f>
        <v>1684220</v>
      </c>
    </row>
    <row r="100" spans="1:16" s="10" customFormat="1" ht="69.75">
      <c r="A100" s="24" t="s">
        <v>189</v>
      </c>
      <c r="B100" s="73"/>
      <c r="C100" s="27" t="s">
        <v>190</v>
      </c>
      <c r="D100" s="79">
        <f t="shared" ref="D100:P100" si="32">D101</f>
        <v>193840</v>
      </c>
      <c r="E100" s="79">
        <f t="shared" si="32"/>
        <v>193840</v>
      </c>
      <c r="F100" s="79">
        <f t="shared" si="32"/>
        <v>0</v>
      </c>
      <c r="G100" s="79">
        <f t="shared" si="32"/>
        <v>0</v>
      </c>
      <c r="H100" s="79">
        <f t="shared" si="32"/>
        <v>0</v>
      </c>
      <c r="I100" s="79">
        <f t="shared" si="32"/>
        <v>0</v>
      </c>
      <c r="J100" s="79">
        <f t="shared" si="32"/>
        <v>0</v>
      </c>
      <c r="K100" s="79">
        <f t="shared" si="32"/>
        <v>0</v>
      </c>
      <c r="L100" s="79">
        <f t="shared" si="32"/>
        <v>0</v>
      </c>
      <c r="M100" s="79">
        <f t="shared" si="32"/>
        <v>0</v>
      </c>
      <c r="N100" s="79">
        <f t="shared" si="32"/>
        <v>0</v>
      </c>
      <c r="O100" s="79" t="e">
        <f t="shared" si="32"/>
        <v>#REF!</v>
      </c>
      <c r="P100" s="79">
        <f t="shared" si="32"/>
        <v>193840</v>
      </c>
    </row>
    <row r="101" spans="1:16" s="10" customFormat="1" ht="209.25">
      <c r="A101" s="26" t="s">
        <v>191</v>
      </c>
      <c r="B101" s="74" t="s">
        <v>172</v>
      </c>
      <c r="C101" s="28" t="s">
        <v>192</v>
      </c>
      <c r="D101" s="80">
        <f t="shared" ref="D101:D107" si="33">E101+H101</f>
        <v>193840</v>
      </c>
      <c r="E101" s="80">
        <f>'[1]04.07.2017'!E101+'[1]29.08.2017'!E101+[1]проект14.09.2017!E101</f>
        <v>193840</v>
      </c>
      <c r="F101" s="80">
        <f>'[1]04.07.2017'!F101+'[1]29.08.2017'!F101+[1]проект14.09.2017!F101</f>
        <v>0</v>
      </c>
      <c r="G101" s="80">
        <f>'[1]04.07.2017'!G101+'[1]29.08.2017'!G101+[1]проект14.09.2017!G101</f>
        <v>0</v>
      </c>
      <c r="H101" s="80">
        <f>'[1]04.07.2017'!H101+'[1]29.08.2017'!H101+[1]проект14.09.2017!H101</f>
        <v>0</v>
      </c>
      <c r="I101" s="80">
        <f>J101+M101</f>
        <v>0</v>
      </c>
      <c r="J101" s="80">
        <f>'[1]04.07.2017'!J101+'[1]29.08.2017'!J101+[1]проект14.09.2017!J101</f>
        <v>0</v>
      </c>
      <c r="K101" s="80">
        <f>'[1]04.07.2017'!K101+'[1]29.08.2017'!K101+[1]проект14.09.2017!K101</f>
        <v>0</v>
      </c>
      <c r="L101" s="80">
        <f>'[1]04.07.2017'!L101+'[1]29.08.2017'!L101+[1]проект14.09.2017!L101</f>
        <v>0</v>
      </c>
      <c r="M101" s="80">
        <f>'[1]04.07.2017'!M101+'[1]29.08.2017'!M101+[1]проект14.09.2017!M101</f>
        <v>0</v>
      </c>
      <c r="N101" s="80">
        <f>'[1]04.07.2017'!N101+'[1]29.08.2017'!N101+[1]проект14.09.2017!N101</f>
        <v>0</v>
      </c>
      <c r="O101" s="80" t="e">
        <f>'[2]БЮДЖЕТ 29.12.2016 затв'!P99+'[2]16.02.2017 '!P99+'[2]09.03.2017'!P99+[2]проект!P99</f>
        <v>#REF!</v>
      </c>
      <c r="P101" s="80">
        <f t="shared" ref="P101:P107" si="34">D101+I101</f>
        <v>193840</v>
      </c>
    </row>
    <row r="102" spans="1:16" s="10" customFormat="1" ht="69.75">
      <c r="A102" s="24" t="s">
        <v>193</v>
      </c>
      <c r="B102" s="73" t="s">
        <v>194</v>
      </c>
      <c r="C102" s="27" t="s">
        <v>195</v>
      </c>
      <c r="D102" s="79">
        <f t="shared" si="33"/>
        <v>283123</v>
      </c>
      <c r="E102" s="79">
        <f>'[1]04.07.2017'!E102+'[1]29.08.2017'!E102</f>
        <v>283123</v>
      </c>
      <c r="F102" s="79">
        <f>'[1]04.07.2017'!F102+'[1]29.08.2017'!F102</f>
        <v>0</v>
      </c>
      <c r="G102" s="79">
        <f>'[1]04.07.2017'!G102+'[1]29.08.2017'!G102</f>
        <v>0</v>
      </c>
      <c r="H102" s="79">
        <f>'[1]04.07.2017'!H102+'[1]29.08.2017'!H102</f>
        <v>0</v>
      </c>
      <c r="I102" s="79">
        <f>J102+M102</f>
        <v>0</v>
      </c>
      <c r="J102" s="79">
        <f>'[1]04.07.2017'!J102+'[1]29.08.2017'!J102</f>
        <v>0</v>
      </c>
      <c r="K102" s="79">
        <f>'[1]04.07.2017'!K102+'[1]29.08.2017'!K102</f>
        <v>0</v>
      </c>
      <c r="L102" s="79">
        <f>'[1]04.07.2017'!L102+'[1]29.08.2017'!L102</f>
        <v>0</v>
      </c>
      <c r="M102" s="79">
        <f>'[1]04.07.2017'!M102+'[1]29.08.2017'!M102</f>
        <v>0</v>
      </c>
      <c r="N102" s="79">
        <f>'[1]04.07.2017'!N102+'[1]29.08.2017'!N102</f>
        <v>0</v>
      </c>
      <c r="O102" s="79" t="e">
        <f>'[2]БЮДЖЕТ 29.12.2016 затв'!P100+'[2]16.02.2017 '!P100+'[2]09.03.2017'!P100+[2]проект!P100</f>
        <v>#REF!</v>
      </c>
      <c r="P102" s="79">
        <f t="shared" si="34"/>
        <v>283123</v>
      </c>
    </row>
    <row r="103" spans="1:16" s="10" customFormat="1" ht="69.75">
      <c r="A103" s="24" t="s">
        <v>196</v>
      </c>
      <c r="B103" s="73" t="s">
        <v>197</v>
      </c>
      <c r="C103" s="27" t="s">
        <v>198</v>
      </c>
      <c r="D103" s="79">
        <f t="shared" si="33"/>
        <v>13299180</v>
      </c>
      <c r="E103" s="79">
        <f>'[1]04.07.2017'!E103+'[1]29.08.2017'!E103+[1]проект14.09.2017!E103</f>
        <v>13299180</v>
      </c>
      <c r="F103" s="79">
        <f>'[1]04.07.2017'!F103+'[1]29.08.2017'!F103+[1]проект14.09.2017!F103</f>
        <v>0</v>
      </c>
      <c r="G103" s="79">
        <f>'[1]04.07.2017'!G103+'[1]29.08.2017'!G103+[1]проект14.09.2017!G103</f>
        <v>0</v>
      </c>
      <c r="H103" s="79">
        <f>'[1]04.07.2017'!H103+'[1]29.08.2017'!H103+[1]проект14.09.2017!H103</f>
        <v>0</v>
      </c>
      <c r="I103" s="79">
        <f>J103+M103</f>
        <v>0</v>
      </c>
      <c r="J103" s="79">
        <f>'[1]04.07.2017'!J103+'[1]29.08.2017'!J103+[1]проект14.09.2017!J103</f>
        <v>0</v>
      </c>
      <c r="K103" s="79">
        <f>'[1]04.07.2017'!K103+'[1]29.08.2017'!K103+[1]проект14.09.2017!K103</f>
        <v>0</v>
      </c>
      <c r="L103" s="79">
        <f>'[1]04.07.2017'!L103+'[1]29.08.2017'!L103+[1]проект14.09.2017!L103</f>
        <v>0</v>
      </c>
      <c r="M103" s="79">
        <f>'[1]04.07.2017'!M103+'[1]29.08.2017'!M103+[1]проект14.09.2017!M103</f>
        <v>0</v>
      </c>
      <c r="N103" s="79">
        <f>'[1]04.07.2017'!N103+'[1]29.08.2017'!N103+[1]проект14.09.2017!N103</f>
        <v>0</v>
      </c>
      <c r="O103" s="79" t="e">
        <f>'[2]БЮДЖЕТ 29.12.2016 затв'!P101+'[2]16.02.2017 '!P101+'[2]09.03.2017'!P101+[2]проект!P101</f>
        <v>#REF!</v>
      </c>
      <c r="P103" s="79">
        <f t="shared" si="34"/>
        <v>13299180</v>
      </c>
    </row>
    <row r="104" spans="1:16" s="10" customFormat="1" ht="408.75" customHeight="1">
      <c r="A104" s="24" t="s">
        <v>199</v>
      </c>
      <c r="B104" s="73" t="s">
        <v>200</v>
      </c>
      <c r="C104" s="33" t="s">
        <v>201</v>
      </c>
      <c r="D104" s="79">
        <f t="shared" si="33"/>
        <v>1502074</v>
      </c>
      <c r="E104" s="79">
        <f>'[1]04.07.2017'!E104+'[1]29.08.2017'!E104+[1]проект14.09.2017!E104</f>
        <v>0</v>
      </c>
      <c r="F104" s="79">
        <f>'[1]04.07.2017'!F104+'[1]29.08.2017'!F104+[1]проект14.09.2017!F104</f>
        <v>0</v>
      </c>
      <c r="G104" s="79">
        <f>'[1]04.07.2017'!G104+'[1]29.08.2017'!G104+[1]проект14.09.2017!G104</f>
        <v>0</v>
      </c>
      <c r="H104" s="79">
        <f>'[1]04.07.2017'!H104+'[1]29.08.2017'!H104+[1]проект14.09.2017!H104</f>
        <v>1502074</v>
      </c>
      <c r="I104" s="79"/>
      <c r="J104" s="79">
        <f>'[1]04.07.2017'!J104+'[1]29.08.2017'!J104+[1]проект14.09.2017!J104</f>
        <v>0</v>
      </c>
      <c r="K104" s="79">
        <f>'[1]04.07.2017'!K104+'[1]29.08.2017'!K104+[1]проект14.09.2017!K104</f>
        <v>0</v>
      </c>
      <c r="L104" s="79">
        <f>'[1]04.07.2017'!L104+'[1]29.08.2017'!L104+[1]проект14.09.2017!L104</f>
        <v>0</v>
      </c>
      <c r="M104" s="79">
        <f>'[1]04.07.2017'!M104+'[1]29.08.2017'!M104+[1]проект14.09.2017!M104</f>
        <v>0</v>
      </c>
      <c r="N104" s="79">
        <f>'[1]04.07.2017'!N104+'[1]29.08.2017'!N104+[1]проект14.09.2017!N104</f>
        <v>0</v>
      </c>
      <c r="O104" s="79"/>
      <c r="P104" s="79">
        <f t="shared" si="34"/>
        <v>1502074</v>
      </c>
    </row>
    <row r="105" spans="1:16" s="10" customFormat="1" ht="69.75">
      <c r="A105" s="24"/>
      <c r="B105" s="73"/>
      <c r="C105" s="29" t="s">
        <v>79</v>
      </c>
      <c r="D105" s="79">
        <f t="shared" si="33"/>
        <v>1502074</v>
      </c>
      <c r="E105" s="79">
        <f>'[1]04.07.2017'!E105+'[1]29.08.2017'!E105+[1]проект14.09.2017!E105</f>
        <v>0</v>
      </c>
      <c r="F105" s="79">
        <f>'[1]04.07.2017'!F105+'[1]29.08.2017'!F105+[1]проект14.09.2017!F105</f>
        <v>0</v>
      </c>
      <c r="G105" s="79">
        <f>'[1]04.07.2017'!G105+'[1]29.08.2017'!G105+[1]проект14.09.2017!G105</f>
        <v>0</v>
      </c>
      <c r="H105" s="79">
        <f>'[1]04.07.2017'!H105+'[1]29.08.2017'!H105+[1]проект14.09.2017!H105</f>
        <v>1502074</v>
      </c>
      <c r="I105" s="79"/>
      <c r="J105" s="79">
        <f>'[1]04.07.2017'!J105+'[1]29.08.2017'!J105+[1]проект14.09.2017!J105</f>
        <v>0</v>
      </c>
      <c r="K105" s="79">
        <f>'[1]04.07.2017'!K105+'[1]29.08.2017'!K105+[1]проект14.09.2017!K105</f>
        <v>0</v>
      </c>
      <c r="L105" s="79">
        <f>'[1]04.07.2017'!L105+'[1]29.08.2017'!L105+[1]проект14.09.2017!L105</f>
        <v>0</v>
      </c>
      <c r="M105" s="79">
        <f>'[1]04.07.2017'!M105+'[1]29.08.2017'!M105+[1]проект14.09.2017!M105</f>
        <v>0</v>
      </c>
      <c r="N105" s="79">
        <f>'[1]04.07.2017'!N105+'[1]29.08.2017'!N105+[1]проект14.09.2017!N105</f>
        <v>0</v>
      </c>
      <c r="O105" s="79"/>
      <c r="P105" s="79">
        <f t="shared" si="34"/>
        <v>1502074</v>
      </c>
    </row>
    <row r="106" spans="1:16" s="10" customFormat="1" ht="35.25">
      <c r="A106" s="24" t="s">
        <v>202</v>
      </c>
      <c r="B106" s="73" t="s">
        <v>66</v>
      </c>
      <c r="C106" s="34" t="s">
        <v>67</v>
      </c>
      <c r="D106" s="79">
        <f t="shared" si="33"/>
        <v>25200</v>
      </c>
      <c r="E106" s="79">
        <f>'[1]04.07.2017'!E106+'[1]29.08.2017'!E106+[1]проект14.09.2017!E106</f>
        <v>25200</v>
      </c>
      <c r="F106" s="79">
        <f>'[1]04.07.2017'!F106+'[1]29.08.2017'!F106+[1]проект14.09.2017!F106</f>
        <v>0</v>
      </c>
      <c r="G106" s="79">
        <f>'[1]04.07.2017'!G106+'[1]29.08.2017'!G106+[1]проект14.09.2017!G106</f>
        <v>0</v>
      </c>
      <c r="H106" s="79">
        <f>'[1]04.07.2017'!H106+'[1]29.08.2017'!H106+[1]проект14.09.2017!H106</f>
        <v>0</v>
      </c>
      <c r="I106" s="79">
        <f>J106+M106</f>
        <v>0</v>
      </c>
      <c r="J106" s="79">
        <f>'[1]04.07.2017'!J106+'[1]29.08.2017'!J106+[1]проект14.09.2017!J106</f>
        <v>0</v>
      </c>
      <c r="K106" s="79">
        <f>'[1]04.07.2017'!K106+'[1]29.08.2017'!K106+[1]проект14.09.2017!K106</f>
        <v>0</v>
      </c>
      <c r="L106" s="79">
        <f>'[1]04.07.2017'!L106+'[1]29.08.2017'!L106+[1]проект14.09.2017!L106</f>
        <v>0</v>
      </c>
      <c r="M106" s="79">
        <f>'[1]04.07.2017'!M106+'[1]29.08.2017'!M106+[1]проект14.09.2017!M106</f>
        <v>0</v>
      </c>
      <c r="N106" s="79">
        <f>'[1]04.07.2017'!N106+'[1]29.08.2017'!N106+[1]проект14.09.2017!N106</f>
        <v>0</v>
      </c>
      <c r="O106" s="79" t="e">
        <f>'[2]БЮДЖЕТ 29.12.2016 затв'!P102+'[2]16.02.2017 '!P102+'[2]09.03.2017'!P102+[2]проект!P102</f>
        <v>#REF!</v>
      </c>
      <c r="P106" s="79">
        <f t="shared" si="34"/>
        <v>25200</v>
      </c>
    </row>
    <row r="107" spans="1:16" s="10" customFormat="1" ht="35.25">
      <c r="A107" s="24" t="s">
        <v>203</v>
      </c>
      <c r="B107" s="73" t="s">
        <v>200</v>
      </c>
      <c r="C107" s="34" t="s">
        <v>204</v>
      </c>
      <c r="D107" s="79">
        <f t="shared" si="33"/>
        <v>671228</v>
      </c>
      <c r="E107" s="79">
        <f>'[1]04.07.2017'!E107+'[1]29.08.2017'!E107+[1]проект14.09.2017!E107</f>
        <v>671228</v>
      </c>
      <c r="F107" s="79">
        <f>'[1]04.07.2017'!F107+'[1]29.08.2017'!F107+[1]проект14.09.2017!F107</f>
        <v>0</v>
      </c>
      <c r="G107" s="79">
        <f>'[1]04.07.2017'!G107+'[1]29.08.2017'!G107+[1]проект14.09.2017!G107</f>
        <v>0</v>
      </c>
      <c r="H107" s="79">
        <f>'[1]04.07.2017'!H107+'[1]29.08.2017'!H107+[1]проект14.09.2017!H107</f>
        <v>0</v>
      </c>
      <c r="I107" s="79">
        <f>J107+M107</f>
        <v>0</v>
      </c>
      <c r="J107" s="79">
        <f>'[1]04.07.2017'!J107+'[1]29.08.2017'!J107+[1]проект14.09.2017!J107</f>
        <v>0</v>
      </c>
      <c r="K107" s="79">
        <f>'[1]04.07.2017'!K107+'[1]29.08.2017'!K107+[1]проект14.09.2017!K107</f>
        <v>0</v>
      </c>
      <c r="L107" s="79">
        <f>'[1]04.07.2017'!L107+'[1]29.08.2017'!L107+[1]проект14.09.2017!L107</f>
        <v>0</v>
      </c>
      <c r="M107" s="79">
        <f>'[1]04.07.2017'!M107+'[1]29.08.2017'!M107+[1]проект14.09.2017!M107</f>
        <v>0</v>
      </c>
      <c r="N107" s="79">
        <f>'[1]04.07.2017'!N107+'[1]29.08.2017'!N107+[1]проект14.09.2017!N107</f>
        <v>0</v>
      </c>
      <c r="O107" s="79" t="e">
        <f>'[2]БЮДЖЕТ 29.12.2016 затв'!P103+'[2]16.02.2017 '!P103+'[2]09.03.2017'!P103+[2]проект!P103</f>
        <v>#REF!</v>
      </c>
      <c r="P107" s="79">
        <f t="shared" si="34"/>
        <v>671228</v>
      </c>
    </row>
    <row r="108" spans="1:16" s="17" customFormat="1" ht="90">
      <c r="A108" s="14" t="s">
        <v>205</v>
      </c>
      <c r="B108" s="75"/>
      <c r="C108" s="16" t="s">
        <v>206</v>
      </c>
      <c r="D108" s="77">
        <f t="shared" ref="D108:P108" si="35">SUM(D109)</f>
        <v>60118213</v>
      </c>
      <c r="E108" s="77">
        <f t="shared" si="35"/>
        <v>57085474</v>
      </c>
      <c r="F108" s="77">
        <f t="shared" si="35"/>
        <v>35620460</v>
      </c>
      <c r="G108" s="77">
        <f t="shared" si="35"/>
        <v>2506887</v>
      </c>
      <c r="H108" s="77">
        <f t="shared" si="35"/>
        <v>3032739</v>
      </c>
      <c r="I108" s="77">
        <f t="shared" si="35"/>
        <v>4930500</v>
      </c>
      <c r="J108" s="77">
        <f t="shared" si="35"/>
        <v>1809000</v>
      </c>
      <c r="K108" s="77">
        <f t="shared" si="35"/>
        <v>1373600</v>
      </c>
      <c r="L108" s="77">
        <f t="shared" si="35"/>
        <v>25900</v>
      </c>
      <c r="M108" s="77">
        <f t="shared" si="35"/>
        <v>3121500</v>
      </c>
      <c r="N108" s="77">
        <f t="shared" si="35"/>
        <v>3121500</v>
      </c>
      <c r="O108" s="77" t="e">
        <f t="shared" si="35"/>
        <v>#REF!</v>
      </c>
      <c r="P108" s="77">
        <f t="shared" si="35"/>
        <v>65048713</v>
      </c>
    </row>
    <row r="109" spans="1:16" s="19" customFormat="1" ht="93">
      <c r="A109" s="15" t="s">
        <v>207</v>
      </c>
      <c r="B109" s="70"/>
      <c r="C109" s="18" t="s">
        <v>206</v>
      </c>
      <c r="D109" s="78">
        <f>SUM(D112+D113+D114+D115+D116+D111+D117+D110+D122+D121+D118+D120+D119)</f>
        <v>60118213</v>
      </c>
      <c r="E109" s="78">
        <f t="shared" ref="E109:P109" si="36">SUM(E112+E113+E114+E115+E116+E111+E117+E110+E122+E121+E118+E120+E119)</f>
        <v>57085474</v>
      </c>
      <c r="F109" s="78">
        <f t="shared" si="36"/>
        <v>35620460</v>
      </c>
      <c r="G109" s="78">
        <f t="shared" si="36"/>
        <v>2506887</v>
      </c>
      <c r="H109" s="78">
        <f t="shared" si="36"/>
        <v>3032739</v>
      </c>
      <c r="I109" s="78">
        <f t="shared" si="36"/>
        <v>4930500</v>
      </c>
      <c r="J109" s="78">
        <f t="shared" si="36"/>
        <v>1809000</v>
      </c>
      <c r="K109" s="78">
        <f t="shared" si="36"/>
        <v>1373600</v>
      </c>
      <c r="L109" s="78">
        <f t="shared" si="36"/>
        <v>25900</v>
      </c>
      <c r="M109" s="78">
        <f t="shared" si="36"/>
        <v>3121500</v>
      </c>
      <c r="N109" s="78">
        <f t="shared" si="36"/>
        <v>3121500</v>
      </c>
      <c r="O109" s="78" t="e">
        <f t="shared" si="36"/>
        <v>#REF!</v>
      </c>
      <c r="P109" s="78">
        <f t="shared" si="36"/>
        <v>65048713</v>
      </c>
    </row>
    <row r="110" spans="1:16" s="10" customFormat="1" ht="116.25">
      <c r="A110" s="24" t="s">
        <v>208</v>
      </c>
      <c r="B110" s="73" t="s">
        <v>28</v>
      </c>
      <c r="C110" s="27" t="s">
        <v>72</v>
      </c>
      <c r="D110" s="79">
        <f t="shared" ref="D110:D118" si="37">E110+H110</f>
        <v>1186031</v>
      </c>
      <c r="E110" s="79">
        <f>'[1]04.07.2017'!E110+'[1]29.08.2017'!E110+[1]проект14.09.2017!E110</f>
        <v>1186031</v>
      </c>
      <c r="F110" s="79">
        <f>'[1]04.07.2017'!F110+'[1]29.08.2017'!F110+[1]проект14.09.2017!F110</f>
        <v>915360</v>
      </c>
      <c r="G110" s="79">
        <f>'[1]04.07.2017'!G110+'[1]29.08.2017'!G110+[1]проект14.09.2017!G110</f>
        <v>44087</v>
      </c>
      <c r="H110" s="79">
        <f>'[1]04.07.2017'!H110+'[1]29.08.2017'!H110+[1]проект14.09.2017!H110</f>
        <v>0</v>
      </c>
      <c r="I110" s="79">
        <f t="shared" ref="I110:I122" si="38">J110+M110</f>
        <v>0</v>
      </c>
      <c r="J110" s="79">
        <f>'[1]04.07.2017'!J110+'[1]29.08.2017'!J110+[1]проект14.09.2017!J110</f>
        <v>0</v>
      </c>
      <c r="K110" s="79">
        <f>'[1]04.07.2017'!K110+'[1]29.08.2017'!K110+[1]проект14.09.2017!K110</f>
        <v>0</v>
      </c>
      <c r="L110" s="79">
        <f>'[1]04.07.2017'!L110+'[1]29.08.2017'!L110+[1]проект14.09.2017!L110</f>
        <v>0</v>
      </c>
      <c r="M110" s="79">
        <f>'[1]04.07.2017'!M110+'[1]29.08.2017'!M110+[1]проект14.09.2017!M110</f>
        <v>0</v>
      </c>
      <c r="N110" s="79">
        <f>'[1]04.07.2017'!N110+'[1]29.08.2017'!N110+[1]проект14.09.2017!N110</f>
        <v>0</v>
      </c>
      <c r="O110" s="79" t="e">
        <f>'[2]БЮДЖЕТ 29.12.2016 затв'!P106+'[2]16.02.2017 '!P106+'[2]09.03.2017'!P106+[2]проект!P106</f>
        <v>#REF!</v>
      </c>
      <c r="P110" s="79">
        <f t="shared" ref="P110:P122" si="39">D110+I110</f>
        <v>1186031</v>
      </c>
    </row>
    <row r="111" spans="1:16" s="10" customFormat="1" ht="93">
      <c r="A111" s="24" t="s">
        <v>209</v>
      </c>
      <c r="B111" s="73" t="s">
        <v>210</v>
      </c>
      <c r="C111" s="27" t="s">
        <v>211</v>
      </c>
      <c r="D111" s="79">
        <f t="shared" si="37"/>
        <v>997200</v>
      </c>
      <c r="E111" s="79">
        <f>'[1]04.07.2017'!E111+'[1]29.08.2017'!E111+[1]проект14.09.2017!E111</f>
        <v>997200</v>
      </c>
      <c r="F111" s="79">
        <f>'[1]04.07.2017'!F111+'[1]29.08.2017'!F111+[1]проект14.09.2017!F111</f>
        <v>0</v>
      </c>
      <c r="G111" s="79">
        <f>'[1]04.07.2017'!G111+'[1]29.08.2017'!G111+[1]проект14.09.2017!G111</f>
        <v>0</v>
      </c>
      <c r="H111" s="79">
        <f>'[1]04.07.2017'!H111+'[1]29.08.2017'!H111+[1]проект14.09.2017!H111</f>
        <v>0</v>
      </c>
      <c r="I111" s="79">
        <f t="shared" si="38"/>
        <v>0</v>
      </c>
      <c r="J111" s="79">
        <f>'[1]04.07.2017'!J111+'[1]29.08.2017'!J111+[1]проект14.09.2017!J111</f>
        <v>0</v>
      </c>
      <c r="K111" s="79">
        <f>'[1]04.07.2017'!K111+'[1]29.08.2017'!K111+[1]проект14.09.2017!K111</f>
        <v>0</v>
      </c>
      <c r="L111" s="79">
        <f>'[1]04.07.2017'!L111+'[1]29.08.2017'!L111+[1]проект14.09.2017!L111</f>
        <v>0</v>
      </c>
      <c r="M111" s="79">
        <f>'[1]04.07.2017'!M111+'[1]29.08.2017'!M111+[1]проект14.09.2017!M111</f>
        <v>0</v>
      </c>
      <c r="N111" s="79">
        <f>'[1]04.07.2017'!N111+'[1]29.08.2017'!N111+[1]проект14.09.2017!N111</f>
        <v>0</v>
      </c>
      <c r="O111" s="79" t="e">
        <f>'[2]БЮДЖЕТ 29.12.2016 затв'!P107+'[2]16.02.2017 '!P107+'[2]09.03.2017'!P107+[2]проект!P107</f>
        <v>#REF!</v>
      </c>
      <c r="P111" s="79">
        <f t="shared" si="39"/>
        <v>997200</v>
      </c>
    </row>
    <row r="112" spans="1:16" s="10" customFormat="1" ht="35.25">
      <c r="A112" s="24" t="s">
        <v>212</v>
      </c>
      <c r="B112" s="73" t="s">
        <v>213</v>
      </c>
      <c r="C112" s="27" t="s">
        <v>214</v>
      </c>
      <c r="D112" s="79">
        <f t="shared" si="37"/>
        <v>6684900</v>
      </c>
      <c r="E112" s="79">
        <f>'[1]04.07.2017'!E112+'[1]29.08.2017'!E112+[1]проект14.09.2017!E112</f>
        <v>6684900</v>
      </c>
      <c r="F112" s="79">
        <f>'[1]04.07.2017'!F112+'[1]29.08.2017'!F112+[1]проект14.09.2017!F112</f>
        <v>3844000</v>
      </c>
      <c r="G112" s="79">
        <f>'[1]04.07.2017'!G112+'[1]29.08.2017'!G112+[1]проект14.09.2017!G112</f>
        <v>733300</v>
      </c>
      <c r="H112" s="79">
        <f>'[1]04.07.2017'!H112+'[1]29.08.2017'!H112+[1]проект14.09.2017!H112</f>
        <v>0</v>
      </c>
      <c r="I112" s="79">
        <f t="shared" si="38"/>
        <v>280000</v>
      </c>
      <c r="J112" s="79">
        <f>'[1]04.07.2017'!J112+'[1]29.08.2017'!J112+[1]проект14.09.2017!J112</f>
        <v>8000</v>
      </c>
      <c r="K112" s="79">
        <f>'[1]04.07.2017'!K112+'[1]29.08.2017'!K112+[1]проект14.09.2017!K112</f>
        <v>0</v>
      </c>
      <c r="L112" s="79">
        <f>'[1]04.07.2017'!L112+'[1]29.08.2017'!L112+[1]проект14.09.2017!L112</f>
        <v>0</v>
      </c>
      <c r="M112" s="79">
        <f>'[1]04.07.2017'!M112+'[1]29.08.2017'!M112+[1]проект14.09.2017!M112</f>
        <v>272000</v>
      </c>
      <c r="N112" s="79">
        <f>'[1]04.07.2017'!N112+'[1]29.08.2017'!N112+[1]проект14.09.2017!N112</f>
        <v>272000</v>
      </c>
      <c r="O112" s="79" t="e">
        <f>'[2]БЮДЖЕТ 29.12.2016 затв'!P108+'[2]16.02.2017 '!P108+'[2]09.03.2017'!P108+[2]проект!P108</f>
        <v>#REF!</v>
      </c>
      <c r="P112" s="79">
        <f t="shared" si="39"/>
        <v>6964900</v>
      </c>
    </row>
    <row r="113" spans="1:16" s="10" customFormat="1" ht="93">
      <c r="A113" s="24" t="s">
        <v>215</v>
      </c>
      <c r="B113" s="73" t="s">
        <v>216</v>
      </c>
      <c r="C113" s="27" t="s">
        <v>217</v>
      </c>
      <c r="D113" s="79">
        <f t="shared" si="37"/>
        <v>4878700</v>
      </c>
      <c r="E113" s="79">
        <f>'[1]04.07.2017'!E113+'[1]29.08.2017'!E113+[1]проект14.09.2017!E113</f>
        <v>4878700</v>
      </c>
      <c r="F113" s="79">
        <f>'[1]04.07.2017'!F113+'[1]29.08.2017'!F113+[1]проект14.09.2017!F113</f>
        <v>3533700</v>
      </c>
      <c r="G113" s="79">
        <f>'[1]04.07.2017'!G113+'[1]29.08.2017'!G113+[1]проект14.09.2017!G113</f>
        <v>225100</v>
      </c>
      <c r="H113" s="79">
        <f>'[1]04.07.2017'!H113+'[1]29.08.2017'!H113+[1]проект14.09.2017!H113</f>
        <v>0</v>
      </c>
      <c r="I113" s="79">
        <f t="shared" si="38"/>
        <v>210000</v>
      </c>
      <c r="J113" s="79">
        <f>'[1]04.07.2017'!J113+'[1]29.08.2017'!J113+[1]проект14.09.2017!J113</f>
        <v>210000</v>
      </c>
      <c r="K113" s="79">
        <f>'[1]04.07.2017'!K113+'[1]29.08.2017'!K113+[1]проект14.09.2017!K113</f>
        <v>120000</v>
      </c>
      <c r="L113" s="79">
        <f>'[1]04.07.2017'!L113+'[1]29.08.2017'!L113+[1]проект14.09.2017!L113</f>
        <v>12000</v>
      </c>
      <c r="M113" s="79">
        <f>'[1]04.07.2017'!M113+'[1]29.08.2017'!M113+[1]проект14.09.2017!M113</f>
        <v>0</v>
      </c>
      <c r="N113" s="79">
        <f>'[1]04.07.2017'!N113+'[1]29.08.2017'!N113+[1]проект14.09.2017!N113</f>
        <v>0</v>
      </c>
      <c r="O113" s="79" t="e">
        <f>'[2]БЮДЖЕТ 29.12.2016 затв'!P109+'[2]16.02.2017 '!P109+'[2]09.03.2017'!P109+[2]проект!P109</f>
        <v>#REF!</v>
      </c>
      <c r="P113" s="79">
        <f t="shared" si="39"/>
        <v>5088700</v>
      </c>
    </row>
    <row r="114" spans="1:16" s="10" customFormat="1" ht="46.5">
      <c r="A114" s="24" t="s">
        <v>218</v>
      </c>
      <c r="B114" s="73" t="s">
        <v>83</v>
      </c>
      <c r="C114" s="27" t="s">
        <v>219</v>
      </c>
      <c r="D114" s="79">
        <f t="shared" si="37"/>
        <v>35598800</v>
      </c>
      <c r="E114" s="79">
        <f>'[1]04.07.2017'!E114+'[1]29.08.2017'!E114+[1]проект14.09.2017!E114</f>
        <v>35598800</v>
      </c>
      <c r="F114" s="79">
        <f>'[1]04.07.2017'!F114+'[1]29.08.2017'!F114+[1]проект14.09.2017!F114</f>
        <v>26512200</v>
      </c>
      <c r="G114" s="79">
        <f>'[1]04.07.2017'!G114+'[1]29.08.2017'!G114+[1]проект14.09.2017!G114</f>
        <v>1399000</v>
      </c>
      <c r="H114" s="79">
        <f>'[1]04.07.2017'!H114+'[1]29.08.2017'!H114+[1]проект14.09.2017!H114</f>
        <v>0</v>
      </c>
      <c r="I114" s="79">
        <f t="shared" si="38"/>
        <v>2261000</v>
      </c>
      <c r="J114" s="79">
        <f>'[1]04.07.2017'!J114+'[1]29.08.2017'!J114+[1]проект14.09.2017!J114</f>
        <v>1591000</v>
      </c>
      <c r="K114" s="79">
        <f>'[1]04.07.2017'!K114+'[1]29.08.2017'!K114+[1]проект14.09.2017!K114</f>
        <v>1253600</v>
      </c>
      <c r="L114" s="79">
        <f>'[1]04.07.2017'!L114+'[1]29.08.2017'!L114+[1]проект14.09.2017!L114</f>
        <v>13900</v>
      </c>
      <c r="M114" s="79">
        <f>'[1]04.07.2017'!M114+'[1]29.08.2017'!M114+[1]проект14.09.2017!M114</f>
        <v>670000</v>
      </c>
      <c r="N114" s="79">
        <f>'[1]04.07.2017'!N114+'[1]29.08.2017'!N114+[1]проект14.09.2017!N114</f>
        <v>670000</v>
      </c>
      <c r="O114" s="79" t="e">
        <f>'[2]БЮДЖЕТ 29.12.2016 затв'!P110+'[2]16.02.2017 '!P110+'[2]09.03.2017'!P110+[2]проект!P110</f>
        <v>#REF!</v>
      </c>
      <c r="P114" s="79">
        <f t="shared" si="39"/>
        <v>37859800</v>
      </c>
    </row>
    <row r="115" spans="1:16" s="10" customFormat="1" ht="35.25">
      <c r="A115" s="24" t="s">
        <v>220</v>
      </c>
      <c r="B115" s="73" t="s">
        <v>221</v>
      </c>
      <c r="C115" s="27" t="s">
        <v>222</v>
      </c>
      <c r="D115" s="79">
        <f t="shared" si="37"/>
        <v>824500</v>
      </c>
      <c r="E115" s="79">
        <f>'[1]04.07.2017'!E115+'[1]29.08.2017'!E115+[1]проект14.09.2017!E115</f>
        <v>824500</v>
      </c>
      <c r="F115" s="79">
        <f>'[1]04.07.2017'!F115+'[1]29.08.2017'!F115+[1]проект14.09.2017!F115</f>
        <v>0</v>
      </c>
      <c r="G115" s="79">
        <f>'[1]04.07.2017'!G115+'[1]29.08.2017'!G115+[1]проект14.09.2017!G115</f>
        <v>0</v>
      </c>
      <c r="H115" s="79">
        <f>'[1]04.07.2017'!H115+'[1]29.08.2017'!H115+[1]проект14.09.2017!H115</f>
        <v>0</v>
      </c>
      <c r="I115" s="79">
        <f t="shared" si="38"/>
        <v>0</v>
      </c>
      <c r="J115" s="79">
        <f>'[1]04.07.2017'!J115+'[1]29.08.2017'!J115+[1]проект14.09.2017!J115</f>
        <v>0</v>
      </c>
      <c r="K115" s="79">
        <f>'[1]04.07.2017'!K115+'[1]29.08.2017'!K115+[1]проект14.09.2017!K115</f>
        <v>0</v>
      </c>
      <c r="L115" s="79">
        <f>'[1]04.07.2017'!L115+'[1]29.08.2017'!L115+[1]проект14.09.2017!L115</f>
        <v>0</v>
      </c>
      <c r="M115" s="79">
        <f>'[1]04.07.2017'!M115+'[1]29.08.2017'!M115+[1]проект14.09.2017!M115</f>
        <v>0</v>
      </c>
      <c r="N115" s="79">
        <f>'[1]04.07.2017'!N115+'[1]29.08.2017'!N115+[1]проект14.09.2017!N115</f>
        <v>0</v>
      </c>
      <c r="O115" s="79" t="e">
        <f>'[2]БЮДЖЕТ 29.12.2016 затв'!P111+'[2]16.02.2017 '!P111+'[2]09.03.2017'!P111+[2]проект!P111</f>
        <v>#REF!</v>
      </c>
      <c r="P115" s="79">
        <f t="shared" si="39"/>
        <v>824500</v>
      </c>
    </row>
    <row r="116" spans="1:16" s="10" customFormat="1" ht="69.75">
      <c r="A116" s="24" t="s">
        <v>223</v>
      </c>
      <c r="B116" s="73" t="s">
        <v>224</v>
      </c>
      <c r="C116" s="27" t="s">
        <v>225</v>
      </c>
      <c r="D116" s="79">
        <f t="shared" si="37"/>
        <v>4732800</v>
      </c>
      <c r="E116" s="79">
        <f>'[1]04.07.2017'!E116+'[1]29.08.2017'!E116+[1]проект14.09.2017!E116</f>
        <v>4732800</v>
      </c>
      <c r="F116" s="79">
        <f>'[1]04.07.2017'!F116+'[1]29.08.2017'!F116+[1]проект14.09.2017!F116</f>
        <v>815200</v>
      </c>
      <c r="G116" s="79">
        <f>'[1]04.07.2017'!G116+'[1]29.08.2017'!G116+[1]проект14.09.2017!G116</f>
        <v>105400</v>
      </c>
      <c r="H116" s="79">
        <f>'[1]04.07.2017'!H116+'[1]29.08.2017'!H116+[1]проект14.09.2017!H116</f>
        <v>0</v>
      </c>
      <c r="I116" s="79">
        <f t="shared" si="38"/>
        <v>65500</v>
      </c>
      <c r="J116" s="79">
        <f>'[1]04.07.2017'!J116+'[1]29.08.2017'!J116+[1]проект14.09.2017!J116</f>
        <v>0</v>
      </c>
      <c r="K116" s="79">
        <f>'[1]04.07.2017'!K116+'[1]29.08.2017'!K116+[1]проект14.09.2017!K116</f>
        <v>0</v>
      </c>
      <c r="L116" s="79">
        <f>'[1]04.07.2017'!L116+'[1]29.08.2017'!L116+[1]проект14.09.2017!L116</f>
        <v>0</v>
      </c>
      <c r="M116" s="79">
        <f>'[1]04.07.2017'!M116+'[1]29.08.2017'!M116+[1]проект14.09.2017!M116</f>
        <v>65500</v>
      </c>
      <c r="N116" s="79">
        <f>'[1]04.07.2017'!N116+'[1]29.08.2017'!N116+[1]проект14.09.2017!N116</f>
        <v>65500</v>
      </c>
      <c r="O116" s="79" t="e">
        <f>'[2]БЮДЖЕТ 29.12.2016 затв'!P112+'[2]16.02.2017 '!P112+'[2]09.03.2017'!P112+[2]проект!P112</f>
        <v>#REF!</v>
      </c>
      <c r="P116" s="79">
        <f t="shared" si="39"/>
        <v>4798300</v>
      </c>
    </row>
    <row r="117" spans="1:16" s="10" customFormat="1" ht="46.5">
      <c r="A117" s="24" t="s">
        <v>226</v>
      </c>
      <c r="B117" s="73" t="s">
        <v>227</v>
      </c>
      <c r="C117" s="27" t="s">
        <v>228</v>
      </c>
      <c r="D117" s="79">
        <f t="shared" si="37"/>
        <v>2840339</v>
      </c>
      <c r="E117" s="79">
        <f>'[1]04.07.2017'!E117+'[1]29.08.2017'!E117+[1]проект14.09.2017!E117</f>
        <v>0</v>
      </c>
      <c r="F117" s="79">
        <f>'[1]04.07.2017'!F117+'[1]29.08.2017'!F117+[1]проект14.09.2017!F117</f>
        <v>0</v>
      </c>
      <c r="G117" s="79">
        <f>'[1]04.07.2017'!G117+'[1]29.08.2017'!G117+[1]проект14.09.2017!G117</f>
        <v>0</v>
      </c>
      <c r="H117" s="79">
        <f>'[1]04.07.2017'!H117+'[1]29.08.2017'!H117+[1]проект14.09.2017!H117</f>
        <v>2840339</v>
      </c>
      <c r="I117" s="79">
        <f t="shared" si="38"/>
        <v>30000</v>
      </c>
      <c r="J117" s="79">
        <f>'[1]04.07.2017'!J117+'[1]29.08.2017'!J117+[1]проект14.09.2017!J117</f>
        <v>0</v>
      </c>
      <c r="K117" s="79">
        <f>'[1]04.07.2017'!K117+'[1]29.08.2017'!K117+[1]проект14.09.2017!K117</f>
        <v>0</v>
      </c>
      <c r="L117" s="79">
        <f>'[1]04.07.2017'!L117+'[1]29.08.2017'!L117+[1]проект14.09.2017!L117</f>
        <v>0</v>
      </c>
      <c r="M117" s="79">
        <f>'[1]04.07.2017'!M117+'[1]29.08.2017'!M117+[1]проект14.09.2017!M117</f>
        <v>30000</v>
      </c>
      <c r="N117" s="79">
        <f>'[1]04.07.2017'!N117+'[1]29.08.2017'!N117+[1]проект14.09.2017!N117</f>
        <v>30000</v>
      </c>
      <c r="O117" s="79" t="e">
        <f>'[2]БЮДЖЕТ 29.12.2016 затв'!P113+'[2]16.02.2017 '!P113+'[2]09.03.2017'!P113+[2]проект!P113</f>
        <v>#REF!</v>
      </c>
      <c r="P117" s="79">
        <f t="shared" si="39"/>
        <v>2870339</v>
      </c>
    </row>
    <row r="118" spans="1:16" s="10" customFormat="1" ht="69.75">
      <c r="A118" s="24" t="s">
        <v>229</v>
      </c>
      <c r="B118" s="73" t="s">
        <v>36</v>
      </c>
      <c r="C118" s="27" t="s">
        <v>37</v>
      </c>
      <c r="D118" s="79">
        <f t="shared" si="37"/>
        <v>0</v>
      </c>
      <c r="E118" s="79">
        <f>'[1]04.07.2017'!E118+'[1]29.08.2017'!E118+[1]проект14.09.2017!E118</f>
        <v>0</v>
      </c>
      <c r="F118" s="79">
        <f>'[1]04.07.2017'!F118+'[1]29.08.2017'!F118+[1]проект14.09.2017!F118</f>
        <v>0</v>
      </c>
      <c r="G118" s="79">
        <f>'[1]04.07.2017'!G118+'[1]29.08.2017'!G118+[1]проект14.09.2017!G118</f>
        <v>0</v>
      </c>
      <c r="H118" s="79">
        <f>'[1]04.07.2017'!H118+'[1]29.08.2017'!H118+[1]проект14.09.2017!H118</f>
        <v>0</v>
      </c>
      <c r="I118" s="79">
        <f t="shared" si="38"/>
        <v>1713000</v>
      </c>
      <c r="J118" s="79">
        <f>'[1]04.07.2017'!J118+'[1]29.08.2017'!J118+[1]проект14.09.2017!J118</f>
        <v>0</v>
      </c>
      <c r="K118" s="79">
        <f>'[1]04.07.2017'!K118+'[1]29.08.2017'!K118+[1]проект14.09.2017!K118</f>
        <v>0</v>
      </c>
      <c r="L118" s="79">
        <f>'[1]04.07.2017'!L118+'[1]29.08.2017'!L118+[1]проект14.09.2017!L118</f>
        <v>0</v>
      </c>
      <c r="M118" s="79">
        <f>'[1]04.07.2017'!M118+'[1]29.08.2017'!M118+[1]проект14.09.2017!M118</f>
        <v>1713000</v>
      </c>
      <c r="N118" s="79">
        <f>'[1]04.07.2017'!N118+'[1]29.08.2017'!N118+[1]проект14.09.2017!N118</f>
        <v>1713000</v>
      </c>
      <c r="O118" s="79" t="e">
        <f>'[2]БЮДЖЕТ 29.12.2016 затв'!P114+'[2]16.02.2017 '!P114+'[2]09.03.2017'!P114+[2]проект!P114</f>
        <v>#REF!</v>
      </c>
      <c r="P118" s="79">
        <f t="shared" si="39"/>
        <v>1713000</v>
      </c>
    </row>
    <row r="119" spans="1:16" s="10" customFormat="1" ht="46.5">
      <c r="A119" s="24" t="s">
        <v>230</v>
      </c>
      <c r="B119" s="73" t="s">
        <v>231</v>
      </c>
      <c r="C119" s="27" t="s">
        <v>232</v>
      </c>
      <c r="D119" s="79">
        <f>E119+H119</f>
        <v>192400</v>
      </c>
      <c r="E119" s="79">
        <f>'[1]04.07.2017'!E119+'[1]29.08.2017'!E119+[1]проект14.09.2017!E119</f>
        <v>0</v>
      </c>
      <c r="F119" s="79">
        <f>'[1]04.07.2017'!F119+'[1]29.08.2017'!F119+[1]проект14.09.2017!F119</f>
        <v>0</v>
      </c>
      <c r="G119" s="79">
        <f>'[1]04.07.2017'!G119+'[1]29.08.2017'!G119+[1]проект14.09.2017!G119</f>
        <v>0</v>
      </c>
      <c r="H119" s="79">
        <f>'[1]04.07.2017'!H119+'[1]29.08.2017'!H119+[1]проект14.09.2017!H119</f>
        <v>192400</v>
      </c>
      <c r="I119" s="79">
        <f>J119+M119</f>
        <v>0</v>
      </c>
      <c r="J119" s="79">
        <f>'[1]04.07.2017'!J119+'[1]29.08.2017'!J119+[1]проект14.09.2017!J119</f>
        <v>0</v>
      </c>
      <c r="K119" s="79">
        <f>'[1]04.07.2017'!K119+'[1]29.08.2017'!K119+[1]проект14.09.2017!K119</f>
        <v>0</v>
      </c>
      <c r="L119" s="79">
        <f>'[1]04.07.2017'!L119+'[1]29.08.2017'!L119+[1]проект14.09.2017!L119</f>
        <v>0</v>
      </c>
      <c r="M119" s="79">
        <f>'[1]04.07.2017'!M119+'[1]29.08.2017'!M119+[1]проект14.09.2017!M119</f>
        <v>0</v>
      </c>
      <c r="N119" s="79">
        <f>'[1]04.07.2017'!N119+'[1]29.08.2017'!N119+[1]проект14.09.2017!N119</f>
        <v>0</v>
      </c>
      <c r="O119" s="79" t="e">
        <f>'[2]БЮДЖЕТ 29.12.2016 затв'!P115+'[2]16.02.2017 '!P115+'[2]09.03.2017'!P115+[2]проект!P115</f>
        <v>#REF!</v>
      </c>
      <c r="P119" s="79">
        <f>D119+I119</f>
        <v>192400</v>
      </c>
    </row>
    <row r="120" spans="1:16" s="10" customFormat="1" ht="93">
      <c r="A120" s="24" t="s">
        <v>233</v>
      </c>
      <c r="B120" s="73" t="s">
        <v>36</v>
      </c>
      <c r="C120" s="27" t="s">
        <v>56</v>
      </c>
      <c r="D120" s="79"/>
      <c r="E120" s="79">
        <f>'[1]04.07.2017'!E120+'[1]29.08.2017'!E120+[1]проект14.09.2017!E120</f>
        <v>0</v>
      </c>
      <c r="F120" s="79">
        <f>'[1]04.07.2017'!F120+'[1]29.08.2017'!F120+[1]проект14.09.2017!F120</f>
        <v>0</v>
      </c>
      <c r="G120" s="79">
        <f>'[1]04.07.2017'!G120+'[1]29.08.2017'!G120+[1]проект14.09.2017!G120</f>
        <v>0</v>
      </c>
      <c r="H120" s="79">
        <f>'[1]04.07.2017'!H120+'[1]29.08.2017'!H120+[1]проект14.09.2017!H120</f>
        <v>0</v>
      </c>
      <c r="I120" s="79">
        <f t="shared" si="38"/>
        <v>371000</v>
      </c>
      <c r="J120" s="79">
        <f>'[1]04.07.2017'!J120+'[1]29.08.2017'!J120+[1]проект14.09.2017!J120</f>
        <v>0</v>
      </c>
      <c r="K120" s="79">
        <f>'[1]04.07.2017'!K120+'[1]29.08.2017'!K120+[1]проект14.09.2017!K120</f>
        <v>0</v>
      </c>
      <c r="L120" s="79">
        <f>'[1]04.07.2017'!L120+'[1]29.08.2017'!L120+[1]проект14.09.2017!L120</f>
        <v>0</v>
      </c>
      <c r="M120" s="79">
        <f>'[1]04.07.2017'!M120+'[1]29.08.2017'!M120+[1]проект14.09.2017!M120</f>
        <v>371000</v>
      </c>
      <c r="N120" s="79">
        <f>'[1]04.07.2017'!N120+'[1]29.08.2017'!N120+[1]проект14.09.2017!N120</f>
        <v>371000</v>
      </c>
      <c r="O120" s="79" t="e">
        <f>'[2]БЮДЖЕТ 29.12.2016 затв'!P115+'[2]16.02.2017 '!P115+'[2]09.03.2017'!P115+[2]проект!P115</f>
        <v>#REF!</v>
      </c>
      <c r="P120" s="79">
        <f t="shared" si="39"/>
        <v>371000</v>
      </c>
    </row>
    <row r="121" spans="1:16" s="10" customFormat="1" ht="69.75">
      <c r="A121" s="24" t="s">
        <v>234</v>
      </c>
      <c r="B121" s="73" t="s">
        <v>235</v>
      </c>
      <c r="C121" s="29" t="s">
        <v>236</v>
      </c>
      <c r="D121" s="79">
        <f>E121+H121</f>
        <v>48000</v>
      </c>
      <c r="E121" s="79">
        <f>'[1]04.07.2017'!E121+'[1]29.08.2017'!E121+[1]проект14.09.2017!E121</f>
        <v>48000</v>
      </c>
      <c r="F121" s="79">
        <f>'[1]04.07.2017'!F121+'[1]29.08.2017'!F121+[1]проект14.09.2017!F121</f>
        <v>0</v>
      </c>
      <c r="G121" s="79">
        <f>'[1]04.07.2017'!G121+'[1]29.08.2017'!G121+[1]проект14.09.2017!G121</f>
        <v>0</v>
      </c>
      <c r="H121" s="79">
        <f>'[1]04.07.2017'!H121+'[1]29.08.2017'!H121+[1]проект14.09.2017!H121</f>
        <v>0</v>
      </c>
      <c r="I121" s="79">
        <f t="shared" si="38"/>
        <v>0</v>
      </c>
      <c r="J121" s="79">
        <f>'[1]04.07.2017'!J121+'[1]29.08.2017'!J121+[1]проект14.09.2017!J121</f>
        <v>0</v>
      </c>
      <c r="K121" s="79">
        <f>'[1]04.07.2017'!K121+'[1]29.08.2017'!K121+[1]проект14.09.2017!K121</f>
        <v>0</v>
      </c>
      <c r="L121" s="79">
        <f>'[1]04.07.2017'!L121+'[1]29.08.2017'!L121+[1]проект14.09.2017!L121</f>
        <v>0</v>
      </c>
      <c r="M121" s="79">
        <f>'[1]04.07.2017'!M121+'[1]29.08.2017'!M121+[1]проект14.09.2017!M121</f>
        <v>0</v>
      </c>
      <c r="N121" s="79">
        <f>'[1]04.07.2017'!N121+'[1]29.08.2017'!N121+[1]проект14.09.2017!N121</f>
        <v>0</v>
      </c>
      <c r="O121" s="79" t="e">
        <f>'[2]БЮДЖЕТ 29.12.2016 затв'!P116+'[2]16.02.2017 '!P116+'[2]09.03.2017'!P116+[2]проект!P116</f>
        <v>#REF!</v>
      </c>
      <c r="P121" s="79">
        <f t="shared" si="39"/>
        <v>48000</v>
      </c>
    </row>
    <row r="122" spans="1:16" s="10" customFormat="1" ht="35.25">
      <c r="A122" s="24" t="s">
        <v>237</v>
      </c>
      <c r="B122" s="73" t="s">
        <v>66</v>
      </c>
      <c r="C122" s="27" t="s">
        <v>67</v>
      </c>
      <c r="D122" s="79">
        <f>E122+H122</f>
        <v>2134543</v>
      </c>
      <c r="E122" s="79">
        <f>'[1]04.07.2017'!E122+'[1]29.08.2017'!E122+[1]проект14.09.2017!E122</f>
        <v>2134543</v>
      </c>
      <c r="F122" s="79">
        <f>'[1]04.07.2017'!F122+'[1]29.08.2017'!F122+[1]проект14.09.2017!F122</f>
        <v>0</v>
      </c>
      <c r="G122" s="79">
        <f>'[1]04.07.2017'!G122+'[1]29.08.2017'!G122+[1]проект14.09.2017!G122</f>
        <v>0</v>
      </c>
      <c r="H122" s="79">
        <f>'[1]04.07.2017'!H122+'[1]29.08.2017'!H122+[1]проект14.09.2017!H122</f>
        <v>0</v>
      </c>
      <c r="I122" s="79">
        <f t="shared" si="38"/>
        <v>0</v>
      </c>
      <c r="J122" s="79">
        <f>'[1]04.07.2017'!J122+'[1]29.08.2017'!J122+[1]проект14.09.2017!J122</f>
        <v>0</v>
      </c>
      <c r="K122" s="79">
        <f>'[1]04.07.2017'!K122+'[1]29.08.2017'!K122+[1]проект14.09.2017!K122</f>
        <v>0</v>
      </c>
      <c r="L122" s="79">
        <f>'[1]04.07.2017'!L122+'[1]29.08.2017'!L122+[1]проект14.09.2017!L122</f>
        <v>0</v>
      </c>
      <c r="M122" s="79">
        <f>'[1]04.07.2017'!M122+'[1]29.08.2017'!M122+[1]проект14.09.2017!M122</f>
        <v>0</v>
      </c>
      <c r="N122" s="79">
        <f>'[1]04.07.2017'!N122+'[1]29.08.2017'!N122+[1]проект14.09.2017!N122</f>
        <v>0</v>
      </c>
      <c r="O122" s="79" t="e">
        <f>'[2]БЮДЖЕТ 29.12.2016 затв'!P117+'[2]16.02.2017 '!P117+'[2]09.03.2017'!P117+[2]проект!P117</f>
        <v>#REF!</v>
      </c>
      <c r="P122" s="79">
        <f t="shared" si="39"/>
        <v>2134543</v>
      </c>
    </row>
    <row r="123" spans="1:16" s="17" customFormat="1" ht="112.5">
      <c r="A123" s="14" t="s">
        <v>238</v>
      </c>
      <c r="B123" s="75"/>
      <c r="C123" s="16" t="s">
        <v>239</v>
      </c>
      <c r="D123" s="77">
        <f t="shared" ref="D123:P123" si="40">SUM(D124)</f>
        <v>86176073.739999995</v>
      </c>
      <c r="E123" s="77">
        <f t="shared" si="40"/>
        <v>14783513</v>
      </c>
      <c r="F123" s="77">
        <f t="shared" si="40"/>
        <v>4148720</v>
      </c>
      <c r="G123" s="77">
        <f t="shared" si="40"/>
        <v>7302441</v>
      </c>
      <c r="H123" s="77">
        <f t="shared" si="40"/>
        <v>71392560.739999995</v>
      </c>
      <c r="I123" s="77">
        <f t="shared" si="40"/>
        <v>197003454.45999998</v>
      </c>
      <c r="J123" s="77">
        <f t="shared" si="40"/>
        <v>50000</v>
      </c>
      <c r="K123" s="77">
        <f t="shared" si="40"/>
        <v>0</v>
      </c>
      <c r="L123" s="77">
        <f t="shared" si="40"/>
        <v>0</v>
      </c>
      <c r="M123" s="77">
        <f t="shared" si="40"/>
        <v>196953454.45999998</v>
      </c>
      <c r="N123" s="77">
        <f t="shared" si="40"/>
        <v>194427423.14999998</v>
      </c>
      <c r="O123" s="77" t="e">
        <f t="shared" si="40"/>
        <v>#REF!</v>
      </c>
      <c r="P123" s="77">
        <f t="shared" si="40"/>
        <v>283179528.19999999</v>
      </c>
    </row>
    <row r="124" spans="1:16" s="19" customFormat="1" ht="176.25" customHeight="1">
      <c r="A124" s="15" t="s">
        <v>240</v>
      </c>
      <c r="B124" s="70"/>
      <c r="C124" s="18" t="s">
        <v>239</v>
      </c>
      <c r="D124" s="78">
        <f>SUM(D125+D129+D130+D140+D142+D134+D132+D136+D138+D139+D126+D131+D141+D133)</f>
        <v>86176073.739999995</v>
      </c>
      <c r="E124" s="78">
        <f t="shared" ref="E124:P124" si="41">SUM(E125+E129+E130+E140+E142+E134+E132+E136+E138+E139+E126+E131+E141+E133)</f>
        <v>14783513</v>
      </c>
      <c r="F124" s="78">
        <f t="shared" si="41"/>
        <v>4148720</v>
      </c>
      <c r="G124" s="78">
        <f t="shared" si="41"/>
        <v>7302441</v>
      </c>
      <c r="H124" s="78">
        <f t="shared" si="41"/>
        <v>71392560.739999995</v>
      </c>
      <c r="I124" s="78">
        <f t="shared" si="41"/>
        <v>197003454.45999998</v>
      </c>
      <c r="J124" s="78">
        <f t="shared" si="41"/>
        <v>50000</v>
      </c>
      <c r="K124" s="78">
        <f t="shared" si="41"/>
        <v>0</v>
      </c>
      <c r="L124" s="78">
        <f t="shared" si="41"/>
        <v>0</v>
      </c>
      <c r="M124" s="78">
        <f t="shared" si="41"/>
        <v>196953454.45999998</v>
      </c>
      <c r="N124" s="78">
        <f t="shared" si="41"/>
        <v>194427423.14999998</v>
      </c>
      <c r="O124" s="78" t="e">
        <f t="shared" si="41"/>
        <v>#REF!</v>
      </c>
      <c r="P124" s="78">
        <f t="shared" si="41"/>
        <v>283179528.19999999</v>
      </c>
    </row>
    <row r="125" spans="1:16" s="10" customFormat="1" ht="116.25">
      <c r="A125" s="24" t="s">
        <v>241</v>
      </c>
      <c r="B125" s="73" t="s">
        <v>28</v>
      </c>
      <c r="C125" s="27" t="s">
        <v>72</v>
      </c>
      <c r="D125" s="79">
        <f>E125+H125</f>
        <v>3810707</v>
      </c>
      <c r="E125" s="79">
        <f>'[1]04.07.2017'!E125+'[1]29.08.2017'!E125+[1]проект14.09.2017!E125</f>
        <v>3810707</v>
      </c>
      <c r="F125" s="79">
        <f>'[1]04.07.2017'!F125+'[1]29.08.2017'!F125+[1]проект14.09.2017!F125</f>
        <v>2960520</v>
      </c>
      <c r="G125" s="79">
        <f>'[1]04.07.2017'!G125+'[1]29.08.2017'!G125+[1]проект14.09.2017!G125</f>
        <v>0</v>
      </c>
      <c r="H125" s="79">
        <f>'[1]04.07.2017'!H125+'[1]29.08.2017'!H125+[1]проект14.09.2017!H125</f>
        <v>0</v>
      </c>
      <c r="I125" s="79">
        <f>J125+M125</f>
        <v>0</v>
      </c>
      <c r="J125" s="79">
        <f>'[1]04.07.2017'!J125+'[1]29.08.2017'!J125+[1]проект14.09.2017!J125</f>
        <v>0</v>
      </c>
      <c r="K125" s="79">
        <f>'[1]04.07.2017'!K125+'[1]29.08.2017'!K125+[1]проект14.09.2017!K125</f>
        <v>0</v>
      </c>
      <c r="L125" s="79">
        <f>'[1]04.07.2017'!L125+'[1]29.08.2017'!L125+[1]проект14.09.2017!L125</f>
        <v>0</v>
      </c>
      <c r="M125" s="79">
        <f>'[1]04.07.2017'!M125+'[1]29.08.2017'!M125+[1]проект14.09.2017!M125</f>
        <v>0</v>
      </c>
      <c r="N125" s="79">
        <f>'[1]04.07.2017'!N125+'[1]29.08.2017'!N125+[1]проект14.09.2017!N125</f>
        <v>0</v>
      </c>
      <c r="O125" s="79" t="e">
        <f>'[2]БЮДЖЕТ 29.12.2016 затв'!P120+'[2]16.02.2017 '!P120+'[2]09.03.2017'!P120+[2]проект!P120</f>
        <v>#REF!</v>
      </c>
      <c r="P125" s="79">
        <f>D125+I125</f>
        <v>3810707</v>
      </c>
    </row>
    <row r="126" spans="1:16" s="10" customFormat="1" ht="103.5" customHeight="1">
      <c r="A126" s="24" t="s">
        <v>242</v>
      </c>
      <c r="B126" s="73"/>
      <c r="C126" s="27" t="s">
        <v>243</v>
      </c>
      <c r="D126" s="79">
        <f>D127+D128</f>
        <v>640000</v>
      </c>
      <c r="E126" s="79"/>
      <c r="F126" s="79"/>
      <c r="G126" s="79"/>
      <c r="H126" s="79">
        <f>H127+H128</f>
        <v>640000</v>
      </c>
      <c r="I126" s="79">
        <f>I127+I128</f>
        <v>916000</v>
      </c>
      <c r="J126" s="79"/>
      <c r="K126" s="79"/>
      <c r="L126" s="79"/>
      <c r="M126" s="79">
        <f>M127+M128</f>
        <v>916000</v>
      </c>
      <c r="N126" s="79">
        <f>N127+N128</f>
        <v>916000</v>
      </c>
      <c r="O126" s="79" t="e">
        <f>'[2]БЮДЖЕТ 29.12.2016 затв'!P121+'[2]16.02.2017 '!P121+'[2]09.03.2017'!P121+[2]проект!P121</f>
        <v>#REF!</v>
      </c>
      <c r="P126" s="79">
        <f>P127+P128</f>
        <v>1556000</v>
      </c>
    </row>
    <row r="127" spans="1:16" s="25" customFormat="1" ht="69.75">
      <c r="A127" s="26" t="s">
        <v>244</v>
      </c>
      <c r="B127" s="74" t="s">
        <v>227</v>
      </c>
      <c r="C127" s="28" t="s">
        <v>245</v>
      </c>
      <c r="D127" s="80">
        <f t="shared" ref="D127:D135" si="42">E127+H127</f>
        <v>0</v>
      </c>
      <c r="E127" s="80">
        <f>'[1]04.07.2017'!E127+'[1]29.08.2017'!E127+[1]проект14.09.2017!E127</f>
        <v>0</v>
      </c>
      <c r="F127" s="80">
        <f>'[1]04.07.2017'!F127+'[1]29.08.2017'!F127+[1]проект14.09.2017!F127</f>
        <v>0</v>
      </c>
      <c r="G127" s="80">
        <f>'[1]04.07.2017'!G127+'[1]29.08.2017'!G127+[1]проект14.09.2017!G127</f>
        <v>0</v>
      </c>
      <c r="H127" s="80">
        <f>'[1]04.07.2017'!H127+'[1]29.08.2017'!H127+[1]проект14.09.2017!H127</f>
        <v>0</v>
      </c>
      <c r="I127" s="80">
        <f t="shared" ref="I127:I134" si="43">J127+M127</f>
        <v>456000</v>
      </c>
      <c r="J127" s="80">
        <f>'[1]04.07.2017'!J127+'[1]29.08.2017'!J127+[1]проект14.09.2017!J127</f>
        <v>0</v>
      </c>
      <c r="K127" s="80">
        <f>'[1]04.07.2017'!K127+'[1]29.08.2017'!K127+[1]проект14.09.2017!K127</f>
        <v>0</v>
      </c>
      <c r="L127" s="80">
        <f>'[1]04.07.2017'!L127+'[1]29.08.2017'!L127+[1]проект14.09.2017!L127</f>
        <v>0</v>
      </c>
      <c r="M127" s="80">
        <f>'[1]04.07.2017'!M127+'[1]29.08.2017'!M127+[1]проект14.09.2017!M127</f>
        <v>456000</v>
      </c>
      <c r="N127" s="80">
        <f>'[1]04.07.2017'!N127+'[1]29.08.2017'!N127+[1]проект14.09.2017!N127</f>
        <v>456000</v>
      </c>
      <c r="O127" s="80" t="e">
        <f>'[2]БЮДЖЕТ 29.12.2016 затв'!P122+'[2]16.02.2017 '!P122+'[2]09.03.2017'!P122+[2]проект!P122</f>
        <v>#REF!</v>
      </c>
      <c r="P127" s="80">
        <f t="shared" ref="P127:P142" si="44">D127+I127</f>
        <v>456000</v>
      </c>
    </row>
    <row r="128" spans="1:16" s="25" customFormat="1" ht="116.25">
      <c r="A128" s="26" t="s">
        <v>246</v>
      </c>
      <c r="B128" s="74" t="s">
        <v>227</v>
      </c>
      <c r="C128" s="28" t="s">
        <v>247</v>
      </c>
      <c r="D128" s="80">
        <f t="shared" si="42"/>
        <v>640000</v>
      </c>
      <c r="E128" s="80">
        <f>'[1]04.07.2017'!E128+'[1]29.08.2017'!E128+[1]проект14.09.2017!E128</f>
        <v>0</v>
      </c>
      <c r="F128" s="80">
        <f>'[1]04.07.2017'!F128+'[1]29.08.2017'!F128+[1]проект14.09.2017!F128</f>
        <v>0</v>
      </c>
      <c r="G128" s="80">
        <f>'[1]04.07.2017'!G128+'[1]29.08.2017'!G128+[1]проект14.09.2017!G128</f>
        <v>0</v>
      </c>
      <c r="H128" s="80">
        <f>'[1]04.07.2017'!H128+'[1]29.08.2017'!H128+[1]проект14.09.2017!H128</f>
        <v>640000</v>
      </c>
      <c r="I128" s="80">
        <f t="shared" si="43"/>
        <v>460000</v>
      </c>
      <c r="J128" s="80">
        <f>'[1]04.07.2017'!J128+'[1]29.08.2017'!J128+[1]проект14.09.2017!J128</f>
        <v>0</v>
      </c>
      <c r="K128" s="80">
        <f>'[1]04.07.2017'!K128+'[1]29.08.2017'!K128+[1]проект14.09.2017!K128</f>
        <v>0</v>
      </c>
      <c r="L128" s="80">
        <f>'[1]04.07.2017'!L128+'[1]29.08.2017'!L128+[1]проект14.09.2017!L128</f>
        <v>0</v>
      </c>
      <c r="M128" s="80">
        <f>'[1]04.07.2017'!M128+'[1]29.08.2017'!M128+[1]проект14.09.2017!M128</f>
        <v>460000</v>
      </c>
      <c r="N128" s="80">
        <f>'[1]04.07.2017'!N128+'[1]29.08.2017'!N128+[1]проект14.09.2017!N128</f>
        <v>460000</v>
      </c>
      <c r="O128" s="80" t="e">
        <f>'[2]БЮДЖЕТ 29.12.2016 затв'!P123+'[2]16.02.2017 '!P123+'[2]09.03.2017'!P123+[2]проект!P123</f>
        <v>#REF!</v>
      </c>
      <c r="P128" s="80">
        <f t="shared" si="44"/>
        <v>1100000</v>
      </c>
    </row>
    <row r="129" spans="1:16" s="10" customFormat="1" ht="46.5">
      <c r="A129" s="24" t="s">
        <v>248</v>
      </c>
      <c r="B129" s="73" t="s">
        <v>227</v>
      </c>
      <c r="C129" s="27" t="s">
        <v>228</v>
      </c>
      <c r="D129" s="79">
        <f t="shared" si="42"/>
        <v>49522349</v>
      </c>
      <c r="E129" s="79">
        <f>'[1]04.07.2017'!E129+'[1]29.08.2017'!E129+[1]проект14.09.2017!E129</f>
        <v>7194936</v>
      </c>
      <c r="F129" s="79">
        <f>'[1]04.07.2017'!F129+'[1]29.08.2017'!F129+[1]проект14.09.2017!F129</f>
        <v>0</v>
      </c>
      <c r="G129" s="79">
        <f>'[1]04.07.2017'!G129+'[1]29.08.2017'!G129+[1]проект14.09.2017!G129</f>
        <v>7194936</v>
      </c>
      <c r="H129" s="79">
        <f>'[1]04.07.2017'!H129+'[1]29.08.2017'!H129+[1]проект14.09.2017!H129</f>
        <v>42327413</v>
      </c>
      <c r="I129" s="79">
        <f t="shared" si="43"/>
        <v>11937460</v>
      </c>
      <c r="J129" s="79">
        <f>'[1]04.07.2017'!J129+'[1]29.08.2017'!J129+[1]проект14.09.2017!J129</f>
        <v>0</v>
      </c>
      <c r="K129" s="79">
        <f>'[1]04.07.2017'!K129+'[1]29.08.2017'!K129+[1]проект14.09.2017!K129</f>
        <v>0</v>
      </c>
      <c r="L129" s="79">
        <f>'[1]04.07.2017'!L129+'[1]29.08.2017'!L129+[1]проект14.09.2017!L129</f>
        <v>0</v>
      </c>
      <c r="M129" s="79">
        <f>'[1]04.07.2017'!M129+'[1]29.08.2017'!M129+[1]проект14.09.2017!M129</f>
        <v>11937460</v>
      </c>
      <c r="N129" s="79">
        <f>'[1]04.07.2017'!N129+'[1]29.08.2017'!N129+[1]проект14.09.2017!N129</f>
        <v>11937460</v>
      </c>
      <c r="O129" s="79" t="e">
        <f>'[2]БЮДЖЕТ 29.12.2016 затв'!P124+'[2]16.02.2017 '!P124+'[2]09.03.2017'!P124+[2]проект!P124</f>
        <v>#REF!</v>
      </c>
      <c r="P129" s="79">
        <f t="shared" si="44"/>
        <v>61459809</v>
      </c>
    </row>
    <row r="130" spans="1:16" s="10" customFormat="1" ht="302.25">
      <c r="A130" s="24" t="s">
        <v>249</v>
      </c>
      <c r="B130" s="73" t="s">
        <v>227</v>
      </c>
      <c r="C130" s="29" t="s">
        <v>250</v>
      </c>
      <c r="D130" s="79">
        <f t="shared" si="42"/>
        <v>522586</v>
      </c>
      <c r="E130" s="79">
        <f>'[1]04.07.2017'!E130+'[1]29.08.2017'!E130+[1]проект14.09.2017!E130</f>
        <v>0</v>
      </c>
      <c r="F130" s="79">
        <f>'[1]04.07.2017'!F130+'[1]29.08.2017'!F130+[1]проект14.09.2017!F130</f>
        <v>0</v>
      </c>
      <c r="G130" s="79">
        <f>'[1]04.07.2017'!G130+'[1]29.08.2017'!G130+[1]проект14.09.2017!G130</f>
        <v>0</v>
      </c>
      <c r="H130" s="79">
        <f>'[1]04.07.2017'!H130+'[1]29.08.2017'!H130+[1]проект14.09.2017!H130</f>
        <v>522586</v>
      </c>
      <c r="I130" s="79">
        <f t="shared" si="43"/>
        <v>180000</v>
      </c>
      <c r="J130" s="79">
        <f>'[1]04.07.2017'!J130+'[1]29.08.2017'!J130+[1]проект14.09.2017!J130</f>
        <v>0</v>
      </c>
      <c r="K130" s="79">
        <f>'[1]04.07.2017'!K130+'[1]29.08.2017'!K130+[1]проект14.09.2017!K130</f>
        <v>0</v>
      </c>
      <c r="L130" s="79">
        <f>'[1]04.07.2017'!L130+'[1]29.08.2017'!L130+[1]проект14.09.2017!L130</f>
        <v>0</v>
      </c>
      <c r="M130" s="79">
        <f>'[1]04.07.2017'!M130+'[1]29.08.2017'!M130+[1]проект14.09.2017!M130</f>
        <v>180000</v>
      </c>
      <c r="N130" s="79">
        <f>'[1]04.07.2017'!N130+'[1]29.08.2017'!N130+[1]проект14.09.2017!N130</f>
        <v>180000</v>
      </c>
      <c r="O130" s="79" t="e">
        <f>'[2]БЮДЖЕТ 29.12.2016 затв'!P125+'[2]16.02.2017 '!P125+'[2]09.03.2017'!P125+[2]проект!P125</f>
        <v>#REF!</v>
      </c>
      <c r="P130" s="79">
        <f t="shared" si="44"/>
        <v>702586</v>
      </c>
    </row>
    <row r="131" spans="1:16" s="10" customFormat="1" ht="69.75">
      <c r="A131" s="24" t="s">
        <v>251</v>
      </c>
      <c r="B131" s="73" t="s">
        <v>36</v>
      </c>
      <c r="C131" s="29" t="s">
        <v>37</v>
      </c>
      <c r="D131" s="79">
        <f t="shared" si="42"/>
        <v>0</v>
      </c>
      <c r="E131" s="79">
        <f>'[1]04.07.2017'!E131+'[1]29.08.2017'!E131+[1]проект14.09.2017!E131</f>
        <v>0</v>
      </c>
      <c r="F131" s="79">
        <f>'[1]04.07.2017'!F131+'[1]29.08.2017'!F131+[1]проект14.09.2017!F131</f>
        <v>0</v>
      </c>
      <c r="G131" s="79">
        <f>'[1]04.07.2017'!G131+'[1]29.08.2017'!G131+[1]проект14.09.2017!G131</f>
        <v>0</v>
      </c>
      <c r="H131" s="79">
        <f>'[1]04.07.2017'!H131+'[1]29.08.2017'!H131+[1]проект14.09.2017!H131</f>
        <v>0</v>
      </c>
      <c r="I131" s="79">
        <f t="shared" si="43"/>
        <v>5331000</v>
      </c>
      <c r="J131" s="79">
        <f>'[1]04.07.2017'!J131+'[1]29.08.2017'!J131+[1]проект14.09.2017!J131</f>
        <v>0</v>
      </c>
      <c r="K131" s="79">
        <f>'[1]04.07.2017'!K131+'[1]29.08.2017'!K131+[1]проект14.09.2017!K131</f>
        <v>0</v>
      </c>
      <c r="L131" s="79">
        <f>'[1]04.07.2017'!L131+'[1]29.08.2017'!L131+[1]проект14.09.2017!L131</f>
        <v>0</v>
      </c>
      <c r="M131" s="79">
        <f>'[1]04.07.2017'!M131+'[1]29.08.2017'!M131+[1]проект14.09.2017!M131</f>
        <v>5331000</v>
      </c>
      <c r="N131" s="79">
        <f>'[1]04.07.2017'!N131+'[1]29.08.2017'!N131+[1]проект14.09.2017!N131</f>
        <v>5331000</v>
      </c>
      <c r="O131" s="79" t="e">
        <f>'[2]БЮДЖЕТ 29.12.2016 затв'!P126+'[2]16.02.2017 '!P126+'[2]09.03.2017'!P126+[2]проект!P126</f>
        <v>#REF!</v>
      </c>
      <c r="P131" s="79">
        <f t="shared" si="44"/>
        <v>5331000</v>
      </c>
    </row>
    <row r="132" spans="1:16" s="10" customFormat="1" ht="93">
      <c r="A132" s="24" t="s">
        <v>252</v>
      </c>
      <c r="B132" s="73" t="s">
        <v>42</v>
      </c>
      <c r="C132" s="27" t="s">
        <v>43</v>
      </c>
      <c r="D132" s="79">
        <f t="shared" si="42"/>
        <v>27865820</v>
      </c>
      <c r="E132" s="79">
        <f>'[1]04.07.2017'!E132+'[1]29.08.2017'!E132+[1]проект14.09.2017!E132</f>
        <v>0</v>
      </c>
      <c r="F132" s="79">
        <f>'[1]04.07.2017'!F132+'[1]29.08.2017'!F132+[1]проект14.09.2017!F132</f>
        <v>0</v>
      </c>
      <c r="G132" s="79">
        <f>'[1]04.07.2017'!G132+'[1]29.08.2017'!G132+[1]проект14.09.2017!G132</f>
        <v>0</v>
      </c>
      <c r="H132" s="79">
        <f>'[1]04.07.2017'!H132+'[1]29.08.2017'!H132+[1]проект14.09.2017!H132</f>
        <v>27865820</v>
      </c>
      <c r="I132" s="79">
        <f t="shared" si="43"/>
        <v>31630000</v>
      </c>
      <c r="J132" s="79">
        <f>'[1]04.07.2017'!J132+'[1]29.08.2017'!J132+[1]проект14.09.2017!J132</f>
        <v>0</v>
      </c>
      <c r="K132" s="79">
        <f>'[1]04.07.2017'!K132+'[1]29.08.2017'!K132+[1]проект14.09.2017!K132</f>
        <v>0</v>
      </c>
      <c r="L132" s="79">
        <f>'[1]04.07.2017'!L132+'[1]29.08.2017'!L132+[1]проект14.09.2017!L132</f>
        <v>0</v>
      </c>
      <c r="M132" s="79">
        <f>39800000-8170000</f>
        <v>31630000</v>
      </c>
      <c r="N132" s="79">
        <v>31602968.690000001</v>
      </c>
      <c r="O132" s="79" t="e">
        <f>'[2]БЮДЖЕТ 29.12.2016 затв'!P127+'[2]16.02.2017 '!P127+'[2]09.03.2017'!P127+[2]проект!P127</f>
        <v>#REF!</v>
      </c>
      <c r="P132" s="79">
        <f t="shared" si="44"/>
        <v>59495820</v>
      </c>
    </row>
    <row r="133" spans="1:16" s="10" customFormat="1" ht="46.5">
      <c r="A133" s="24" t="s">
        <v>253</v>
      </c>
      <c r="B133" s="73" t="s">
        <v>231</v>
      </c>
      <c r="C133" s="27" t="s">
        <v>232</v>
      </c>
      <c r="D133" s="79">
        <f>E133+H133</f>
        <v>36741.74</v>
      </c>
      <c r="E133" s="79">
        <f>'[1]04.07.2017'!E133+'[1]29.08.2017'!E133+[1]проект14.09.2017!E133</f>
        <v>0</v>
      </c>
      <c r="F133" s="79">
        <f>'[1]04.07.2017'!F133+'[1]29.08.2017'!F133+[1]проект14.09.2017!F133</f>
        <v>0</v>
      </c>
      <c r="G133" s="79">
        <f>'[1]04.07.2017'!G133+'[1]29.08.2017'!G133+[1]проект14.09.2017!G133</f>
        <v>0</v>
      </c>
      <c r="H133" s="79">
        <f>'[1]04.07.2017'!H133+'[1]29.08.2017'!H133+[1]проект14.09.2017!H133</f>
        <v>36741.74</v>
      </c>
      <c r="I133" s="79">
        <f>J133+M133</f>
        <v>0</v>
      </c>
      <c r="J133" s="79">
        <f>'[1]04.07.2017'!J133+'[1]29.08.2017'!J133+[1]проект14.09.2017!J133</f>
        <v>0</v>
      </c>
      <c r="K133" s="79">
        <f>'[1]04.07.2017'!K133+'[1]29.08.2017'!K133+[1]проект14.09.2017!K133</f>
        <v>0</v>
      </c>
      <c r="L133" s="79">
        <f>'[1]04.07.2017'!L133+'[1]29.08.2017'!L133+[1]проект14.09.2017!L133</f>
        <v>0</v>
      </c>
      <c r="M133" s="79">
        <f>'[1]04.07.2017'!M133+'[1]29.08.2017'!M133+[1]проект14.09.2017!M133</f>
        <v>0</v>
      </c>
      <c r="N133" s="79">
        <f>'[1]04.07.2017'!N133+'[1]29.08.2017'!N133+[1]проект14.09.2017!N133</f>
        <v>0</v>
      </c>
      <c r="O133" s="79" t="e">
        <f>'[2]БЮДЖЕТ 29.12.2016 затв'!P128+'[2]16.02.2017 '!P128+'[2]09.03.2017'!P128+[2]проект!P128</f>
        <v>#REF!</v>
      </c>
      <c r="P133" s="79">
        <f>D133+I133</f>
        <v>36741.74</v>
      </c>
    </row>
    <row r="134" spans="1:16" s="10" customFormat="1" ht="93">
      <c r="A134" s="24" t="s">
        <v>254</v>
      </c>
      <c r="B134" s="73" t="s">
        <v>36</v>
      </c>
      <c r="C134" s="34" t="s">
        <v>56</v>
      </c>
      <c r="D134" s="79">
        <f t="shared" si="42"/>
        <v>0</v>
      </c>
      <c r="E134" s="79">
        <f>'[1]04.07.2017'!E134+'[1]29.08.2017'!E134+[1]проект14.09.2017!E134</f>
        <v>0</v>
      </c>
      <c r="F134" s="79">
        <f>'[1]04.07.2017'!F134+'[1]29.08.2017'!F134+[1]проект14.09.2017!F134</f>
        <v>0</v>
      </c>
      <c r="G134" s="79">
        <f>'[1]04.07.2017'!G134+'[1]29.08.2017'!G134+[1]проект14.09.2017!G134</f>
        <v>0</v>
      </c>
      <c r="H134" s="79">
        <f>'[1]04.07.2017'!H134+'[1]29.08.2017'!H134+[1]проект14.09.2017!H134</f>
        <v>0</v>
      </c>
      <c r="I134" s="79">
        <f t="shared" si="43"/>
        <v>144124302.45999998</v>
      </c>
      <c r="J134" s="79">
        <f>'[1]04.07.2017'!J134+'[1]29.08.2017'!J134+[1]проект14.09.2017!J134</f>
        <v>0</v>
      </c>
      <c r="K134" s="79">
        <f>'[1]04.07.2017'!K134+'[1]29.08.2017'!K134+[1]проект14.09.2017!K134</f>
        <v>0</v>
      </c>
      <c r="L134" s="79">
        <f>'[1]04.07.2017'!L134+'[1]29.08.2017'!L134+[1]проект14.09.2017!L134</f>
        <v>0</v>
      </c>
      <c r="M134" s="79">
        <f>'[1]04.07.2017'!M134+'[1]29.08.2017'!M134+[1]проект14.09.2017!M134</f>
        <v>144124302.45999998</v>
      </c>
      <c r="N134" s="79">
        <f>'[1]04.07.2017'!N134+'[1]29.08.2017'!N134+[1]проект14.09.2017!N134</f>
        <v>144124302.45999998</v>
      </c>
      <c r="O134" s="79" t="e">
        <f>'[2]БЮДЖЕТ 29.12.2016 затв'!P128+'[2]16.02.2017 '!P128+'[2]09.03.2017'!P128+[2]проект!P128</f>
        <v>#REF!</v>
      </c>
      <c r="P134" s="79">
        <f t="shared" si="44"/>
        <v>144124302.45999998</v>
      </c>
    </row>
    <row r="135" spans="1:16" s="10" customFormat="1" ht="186">
      <c r="A135" s="24"/>
      <c r="B135" s="73"/>
      <c r="C135" s="34" t="s">
        <v>255</v>
      </c>
      <c r="D135" s="79">
        <f t="shared" si="42"/>
        <v>0</v>
      </c>
      <c r="E135" s="79">
        <f>'[1]04.07.2017'!E135+'[1]29.08.2017'!E135+[1]проект14.09.2017!E135</f>
        <v>0</v>
      </c>
      <c r="F135" s="79">
        <f>'[1]04.07.2017'!F135+'[1]29.08.2017'!F135+[1]проект14.09.2017!F135</f>
        <v>0</v>
      </c>
      <c r="G135" s="79">
        <f>'[1]04.07.2017'!G135+'[1]29.08.2017'!G135+[1]проект14.09.2017!G135</f>
        <v>0</v>
      </c>
      <c r="H135" s="79">
        <f>'[1]04.07.2017'!H135+'[1]29.08.2017'!H135+[1]проект14.09.2017!H135</f>
        <v>0</v>
      </c>
      <c r="I135" s="79">
        <f>J135+M135</f>
        <v>3956737.36</v>
      </c>
      <c r="J135" s="79">
        <f>'[1]04.07.2017'!J135+'[1]29.08.2017'!J135+[1]проект14.09.2017!J135</f>
        <v>0</v>
      </c>
      <c r="K135" s="79">
        <f>'[1]04.07.2017'!K135+'[1]29.08.2017'!K135+[1]проект14.09.2017!K135</f>
        <v>0</v>
      </c>
      <c r="L135" s="79">
        <f>'[1]04.07.2017'!L135+'[1]29.08.2017'!L135+[1]проект14.09.2017!L135</f>
        <v>0</v>
      </c>
      <c r="M135" s="79">
        <v>3956737.36</v>
      </c>
      <c r="N135" s="79">
        <v>3956737.36</v>
      </c>
      <c r="O135" s="79"/>
      <c r="P135" s="79">
        <f t="shared" si="44"/>
        <v>3956737.36</v>
      </c>
    </row>
    <row r="136" spans="1:16" s="10" customFormat="1" ht="93">
      <c r="A136" s="24" t="s">
        <v>256</v>
      </c>
      <c r="B136" s="73"/>
      <c r="C136" s="29" t="s">
        <v>257</v>
      </c>
      <c r="D136" s="79">
        <f t="shared" ref="D136:O136" si="45">D137</f>
        <v>509100</v>
      </c>
      <c r="E136" s="79">
        <f t="shared" si="45"/>
        <v>509100</v>
      </c>
      <c r="F136" s="79">
        <f t="shared" si="45"/>
        <v>0</v>
      </c>
      <c r="G136" s="79">
        <f t="shared" si="45"/>
        <v>0</v>
      </c>
      <c r="H136" s="79">
        <f t="shared" si="45"/>
        <v>0</v>
      </c>
      <c r="I136" s="79">
        <f t="shared" si="45"/>
        <v>0</v>
      </c>
      <c r="J136" s="79">
        <f t="shared" si="45"/>
        <v>0</v>
      </c>
      <c r="K136" s="79">
        <f t="shared" si="45"/>
        <v>0</v>
      </c>
      <c r="L136" s="79">
        <f t="shared" si="45"/>
        <v>0</v>
      </c>
      <c r="M136" s="79">
        <f t="shared" si="45"/>
        <v>0</v>
      </c>
      <c r="N136" s="79">
        <f t="shared" si="45"/>
        <v>0</v>
      </c>
      <c r="O136" s="79" t="e">
        <f t="shared" si="45"/>
        <v>#REF!</v>
      </c>
      <c r="P136" s="79">
        <f t="shared" si="44"/>
        <v>509100</v>
      </c>
    </row>
    <row r="137" spans="1:16" s="25" customFormat="1" ht="93">
      <c r="A137" s="26" t="s">
        <v>258</v>
      </c>
      <c r="B137" s="74" t="s">
        <v>259</v>
      </c>
      <c r="C137" s="35" t="s">
        <v>260</v>
      </c>
      <c r="D137" s="80">
        <f t="shared" ref="D137:D142" si="46">E137+H137</f>
        <v>509100</v>
      </c>
      <c r="E137" s="80">
        <f>'[1]04.07.2017'!E137+'[1]29.08.2017'!E137+[1]проект14.09.2017!E137</f>
        <v>509100</v>
      </c>
      <c r="F137" s="80">
        <f>'[1]04.07.2017'!F137+'[1]29.08.2017'!F137+[1]проект14.09.2017!F137</f>
        <v>0</v>
      </c>
      <c r="G137" s="80">
        <f>'[1]04.07.2017'!G137+'[1]29.08.2017'!G137+[1]проект14.09.2017!G137</f>
        <v>0</v>
      </c>
      <c r="H137" s="80">
        <f>'[1]04.07.2017'!H137+'[1]29.08.2017'!H137+[1]проект14.09.2017!H137</f>
        <v>0</v>
      </c>
      <c r="I137" s="80">
        <f t="shared" ref="I137:I142" si="47">J137+M137</f>
        <v>0</v>
      </c>
      <c r="J137" s="80">
        <f>'[1]04.07.2017'!J137+'[1]29.08.2017'!J137+[1]проект14.09.2017!J137</f>
        <v>0</v>
      </c>
      <c r="K137" s="80">
        <f>'[1]04.07.2017'!K137+'[1]29.08.2017'!K137+[1]проект14.09.2017!K137</f>
        <v>0</v>
      </c>
      <c r="L137" s="80">
        <f>'[1]04.07.2017'!L137+'[1]29.08.2017'!L137+[1]проект14.09.2017!L137</f>
        <v>0</v>
      </c>
      <c r="M137" s="80">
        <f>'[1]04.07.2017'!M137+'[1]29.08.2017'!M137+[1]проект14.09.2017!M137</f>
        <v>0</v>
      </c>
      <c r="N137" s="80">
        <f>'[1]04.07.2017'!N137+'[1]29.08.2017'!N137+[1]проект14.09.2017!N137</f>
        <v>0</v>
      </c>
      <c r="O137" s="80" t="e">
        <f>'[2]БЮДЖЕТ 29.12.2016 затв'!P130+'[2]16.02.2017 '!P130+'[2]09.03.2017'!P130+[2]проект!P130</f>
        <v>#REF!</v>
      </c>
      <c r="P137" s="80">
        <f t="shared" si="44"/>
        <v>509100</v>
      </c>
    </row>
    <row r="138" spans="1:16" s="10" customFormat="1" ht="69.75">
      <c r="A138" s="24" t="s">
        <v>261</v>
      </c>
      <c r="B138" s="73" t="s">
        <v>262</v>
      </c>
      <c r="C138" s="34" t="s">
        <v>263</v>
      </c>
      <c r="D138" s="79">
        <f t="shared" si="46"/>
        <v>55400</v>
      </c>
      <c r="E138" s="79">
        <f>'[1]04.07.2017'!E138+'[1]29.08.2017'!E138+[1]проект14.09.2017!E138</f>
        <v>55400</v>
      </c>
      <c r="F138" s="79">
        <f>'[1]04.07.2017'!F138+'[1]29.08.2017'!F138+[1]проект14.09.2017!F138</f>
        <v>0</v>
      </c>
      <c r="G138" s="79">
        <f>'[1]04.07.2017'!G138+'[1]29.08.2017'!G138+[1]проект14.09.2017!G138</f>
        <v>0</v>
      </c>
      <c r="H138" s="79">
        <f>'[1]04.07.2017'!H138+'[1]29.08.2017'!H138+[1]проект14.09.2017!H138</f>
        <v>0</v>
      </c>
      <c r="I138" s="79">
        <f t="shared" si="47"/>
        <v>0</v>
      </c>
      <c r="J138" s="79">
        <f>'[1]04.07.2017'!J138+'[1]29.08.2017'!J138+[1]проект14.09.2017!J138</f>
        <v>0</v>
      </c>
      <c r="K138" s="79">
        <f>'[1]04.07.2017'!K138+'[1]29.08.2017'!K138+[1]проект14.09.2017!K138</f>
        <v>0</v>
      </c>
      <c r="L138" s="79">
        <f>'[1]04.07.2017'!L138+'[1]29.08.2017'!L138+[1]проект14.09.2017!L138</f>
        <v>0</v>
      </c>
      <c r="M138" s="79">
        <f>'[1]04.07.2017'!M138+'[1]29.08.2017'!M138+[1]проект14.09.2017!M138</f>
        <v>0</v>
      </c>
      <c r="N138" s="79">
        <f>'[1]04.07.2017'!N138+'[1]29.08.2017'!N138+[1]проект14.09.2017!N138</f>
        <v>0</v>
      </c>
      <c r="O138" s="79" t="e">
        <f>'[2]БЮДЖЕТ 29.12.2016 затв'!P131+'[2]16.02.2017 '!P131+'[2]09.03.2017'!P131+[2]проект!P131</f>
        <v>#REF!</v>
      </c>
      <c r="P138" s="79">
        <f t="shared" si="44"/>
        <v>55400</v>
      </c>
    </row>
    <row r="139" spans="1:16" s="10" customFormat="1" ht="69.75">
      <c r="A139" s="24" t="s">
        <v>264</v>
      </c>
      <c r="B139" s="73" t="s">
        <v>235</v>
      </c>
      <c r="C139" s="34" t="s">
        <v>236</v>
      </c>
      <c r="D139" s="79">
        <f t="shared" si="46"/>
        <v>245000</v>
      </c>
      <c r="E139" s="79">
        <f>'[1]04.07.2017'!E139+'[1]29.08.2017'!E139+[1]проект14.09.2017!E139</f>
        <v>245000</v>
      </c>
      <c r="F139" s="79">
        <f>'[1]04.07.2017'!F139+'[1]29.08.2017'!F139+[1]проект14.09.2017!F139</f>
        <v>0</v>
      </c>
      <c r="G139" s="79">
        <f>'[1]04.07.2017'!G139+'[1]29.08.2017'!G139+[1]проект14.09.2017!G139</f>
        <v>0</v>
      </c>
      <c r="H139" s="79">
        <f>'[1]04.07.2017'!H139+'[1]29.08.2017'!H139+[1]проект14.09.2017!H139</f>
        <v>0</v>
      </c>
      <c r="I139" s="79">
        <f t="shared" si="47"/>
        <v>0</v>
      </c>
      <c r="J139" s="79">
        <f>'[1]04.07.2017'!J139+'[1]29.08.2017'!J139+[1]проект14.09.2017!J139</f>
        <v>0</v>
      </c>
      <c r="K139" s="79">
        <f>'[1]04.07.2017'!K139+'[1]29.08.2017'!K139+[1]проект14.09.2017!K139</f>
        <v>0</v>
      </c>
      <c r="L139" s="79">
        <f>'[1]04.07.2017'!L139+'[1]29.08.2017'!L139+[1]проект14.09.2017!L139</f>
        <v>0</v>
      </c>
      <c r="M139" s="79">
        <f>'[1]04.07.2017'!M139+'[1]29.08.2017'!M139+[1]проект14.09.2017!M139</f>
        <v>0</v>
      </c>
      <c r="N139" s="79">
        <f>'[1]04.07.2017'!N139+'[1]29.08.2017'!N139+[1]проект14.09.2017!N139</f>
        <v>0</v>
      </c>
      <c r="O139" s="79" t="e">
        <f>'[2]БЮДЖЕТ 29.12.2016 затв'!P132+'[2]16.02.2017 '!P132+'[2]09.03.2017'!P132+[2]проект!P132</f>
        <v>#REF!</v>
      </c>
      <c r="P139" s="79">
        <f t="shared" si="44"/>
        <v>245000</v>
      </c>
    </row>
    <row r="140" spans="1:16" s="10" customFormat="1" ht="46.5">
      <c r="A140" s="24" t="s">
        <v>265</v>
      </c>
      <c r="B140" s="73" t="s">
        <v>58</v>
      </c>
      <c r="C140" s="27" t="s">
        <v>266</v>
      </c>
      <c r="D140" s="79">
        <f t="shared" si="46"/>
        <v>1263108</v>
      </c>
      <c r="E140" s="79">
        <f>'[1]04.07.2017'!E140+'[1]29.08.2017'!E140+[1]проект14.09.2017!E140</f>
        <v>1263108</v>
      </c>
      <c r="F140" s="79">
        <f>'[1]04.07.2017'!F140+'[1]29.08.2017'!F140+[1]проект14.09.2017!F140</f>
        <v>869000</v>
      </c>
      <c r="G140" s="79">
        <f>'[1]04.07.2017'!G140+'[1]29.08.2017'!G140+[1]проект14.09.2017!G140</f>
        <v>99000</v>
      </c>
      <c r="H140" s="79">
        <f>'[1]04.07.2017'!H140+'[1]29.08.2017'!H140+[1]проект14.09.2017!H140</f>
        <v>0</v>
      </c>
      <c r="I140" s="79">
        <f t="shared" si="47"/>
        <v>335692</v>
      </c>
      <c r="J140" s="79">
        <f>'[1]04.07.2017'!J140+'[1]29.08.2017'!J140+[1]проект14.09.2017!J140</f>
        <v>0</v>
      </c>
      <c r="K140" s="79">
        <f>'[1]04.07.2017'!K140+'[1]29.08.2017'!K140+[1]проект14.09.2017!K140</f>
        <v>0</v>
      </c>
      <c r="L140" s="79">
        <f>'[1]04.07.2017'!L140+'[1]29.08.2017'!L140+[1]проект14.09.2017!L140</f>
        <v>0</v>
      </c>
      <c r="M140" s="79">
        <f>'[1]04.07.2017'!M140+'[1]29.08.2017'!M140+[1]проект14.09.2017!M140</f>
        <v>335692</v>
      </c>
      <c r="N140" s="79">
        <f>'[1]04.07.2017'!N140+'[1]29.08.2017'!N140+[1]проект14.09.2017!N140</f>
        <v>335692</v>
      </c>
      <c r="O140" s="79" t="e">
        <f>'[2]БЮДЖЕТ 29.12.2016 затв'!P133+'[2]16.02.2017 '!P133+'[2]09.03.2017'!P133+[2]проект!P133</f>
        <v>#REF!</v>
      </c>
      <c r="P140" s="79">
        <f t="shared" si="44"/>
        <v>1598800</v>
      </c>
    </row>
    <row r="141" spans="1:16" s="10" customFormat="1" ht="93">
      <c r="A141" s="24" t="s">
        <v>267</v>
      </c>
      <c r="B141" s="73" t="s">
        <v>259</v>
      </c>
      <c r="C141" s="29" t="s">
        <v>257</v>
      </c>
      <c r="D141" s="79">
        <f t="shared" si="46"/>
        <v>0</v>
      </c>
      <c r="E141" s="79">
        <f>'[1]04.07.2017'!E141+'[1]29.08.2017'!E141+[1]проект14.09.2017!E141</f>
        <v>0</v>
      </c>
      <c r="F141" s="79">
        <f>'[1]04.07.2017'!F141+'[1]29.08.2017'!F141+[1]проект14.09.2017!F141</f>
        <v>0</v>
      </c>
      <c r="G141" s="79">
        <f>'[1]04.07.2017'!G141+'[1]29.08.2017'!G141+[1]проект14.09.2017!G141</f>
        <v>0</v>
      </c>
      <c r="H141" s="79">
        <f>'[1]04.07.2017'!H141+'[1]29.08.2017'!H141+[1]проект14.09.2017!H141</f>
        <v>0</v>
      </c>
      <c r="I141" s="79">
        <f t="shared" si="47"/>
        <v>2549000</v>
      </c>
      <c r="J141" s="79">
        <f>'[1]04.07.2017'!J141+'[1]29.08.2017'!J141+[1]проект14.09.2017!J141</f>
        <v>50000</v>
      </c>
      <c r="K141" s="79">
        <f>'[1]04.07.2017'!K141+'[1]29.08.2017'!K141+[1]проект14.09.2017!K141</f>
        <v>0</v>
      </c>
      <c r="L141" s="79">
        <f>'[1]04.07.2017'!L141+'[1]29.08.2017'!L141+[1]проект14.09.2017!L141</f>
        <v>0</v>
      </c>
      <c r="M141" s="79">
        <f>'[1]04.07.2017'!M141+'[1]29.08.2017'!M141+[1]проект14.09.2017!M141</f>
        <v>2499000</v>
      </c>
      <c r="N141" s="79">
        <f>'[1]04.07.2017'!N141+'[1]29.08.2017'!N141+[1]проект14.09.2017!N141</f>
        <v>0</v>
      </c>
      <c r="O141" s="79" t="e">
        <f>'[2]БЮДЖЕТ 29.12.2016 затв'!P134+'[2]16.02.2017 '!P134+'[2]09.03.2017'!P134+[2]проект!P134</f>
        <v>#REF!</v>
      </c>
      <c r="P141" s="79">
        <f t="shared" si="44"/>
        <v>2549000</v>
      </c>
    </row>
    <row r="142" spans="1:16" s="10" customFormat="1" ht="36.75" customHeight="1">
      <c r="A142" s="24" t="s">
        <v>268</v>
      </c>
      <c r="B142" s="73" t="s">
        <v>66</v>
      </c>
      <c r="C142" s="36" t="s">
        <v>67</v>
      </c>
      <c r="D142" s="79">
        <f t="shared" si="46"/>
        <v>1705262</v>
      </c>
      <c r="E142" s="79">
        <f>'[1]04.07.2017'!E142+'[1]29.08.2017'!E142+[1]проект14.09.2017!E142</f>
        <v>1705262</v>
      </c>
      <c r="F142" s="79">
        <f>'[1]04.07.2017'!F142+'[1]29.08.2017'!F142+[1]проект14.09.2017!F142</f>
        <v>319200</v>
      </c>
      <c r="G142" s="79">
        <f>'[1]04.07.2017'!G142+'[1]29.08.2017'!G142+[1]проект14.09.2017!G142</f>
        <v>8505</v>
      </c>
      <c r="H142" s="79">
        <f>'[1]04.07.2017'!H142+'[1]29.08.2017'!H142+[1]проект14.09.2017!H142</f>
        <v>0</v>
      </c>
      <c r="I142" s="79">
        <f t="shared" si="47"/>
        <v>0</v>
      </c>
      <c r="J142" s="79">
        <f>'[1]04.07.2017'!J142+'[1]29.08.2017'!J142+[1]проект14.09.2017!J142</f>
        <v>0</v>
      </c>
      <c r="K142" s="79">
        <f>'[1]04.07.2017'!K142+'[1]29.08.2017'!K142+[1]проект14.09.2017!K142</f>
        <v>0</v>
      </c>
      <c r="L142" s="79">
        <f>'[1]04.07.2017'!L142+'[1]29.08.2017'!L142+[1]проект14.09.2017!L142</f>
        <v>0</v>
      </c>
      <c r="M142" s="79">
        <f>'[1]04.07.2017'!M142+'[1]29.08.2017'!M142+[1]проект14.09.2017!M142</f>
        <v>0</v>
      </c>
      <c r="N142" s="79">
        <f>'[1]04.07.2017'!N142+'[1]29.08.2017'!N142+[1]проект14.09.2017!N142</f>
        <v>0</v>
      </c>
      <c r="O142" s="79" t="e">
        <f>'[2]БЮДЖЕТ 29.12.2016 затв'!P135+'[2]16.02.2017 '!P135+'[2]09.03.2017'!P135+[2]проект!P135</f>
        <v>#REF!</v>
      </c>
      <c r="P142" s="79">
        <f t="shared" si="44"/>
        <v>1705262</v>
      </c>
    </row>
    <row r="143" spans="1:16" s="17" customFormat="1" ht="112.5">
      <c r="A143" s="14" t="s">
        <v>269</v>
      </c>
      <c r="B143" s="75"/>
      <c r="C143" s="16" t="s">
        <v>270</v>
      </c>
      <c r="D143" s="77">
        <f t="shared" ref="D143:P143" si="48">SUM(D144)</f>
        <v>15465134.25</v>
      </c>
      <c r="E143" s="77">
        <f t="shared" si="48"/>
        <v>5922338</v>
      </c>
      <c r="F143" s="77">
        <f t="shared" si="48"/>
        <v>3291300</v>
      </c>
      <c r="G143" s="77">
        <f t="shared" si="48"/>
        <v>8446</v>
      </c>
      <c r="H143" s="77">
        <f t="shared" si="48"/>
        <v>9542796.25</v>
      </c>
      <c r="I143" s="77">
        <f t="shared" si="48"/>
        <v>56201703</v>
      </c>
      <c r="J143" s="77">
        <f t="shared" si="48"/>
        <v>820000</v>
      </c>
      <c r="K143" s="77">
        <f t="shared" si="48"/>
        <v>0</v>
      </c>
      <c r="L143" s="77">
        <f t="shared" si="48"/>
        <v>0</v>
      </c>
      <c r="M143" s="77">
        <f t="shared" si="48"/>
        <v>55381703</v>
      </c>
      <c r="N143" s="77">
        <f t="shared" si="48"/>
        <v>54081703</v>
      </c>
      <c r="O143" s="77" t="e">
        <f t="shared" si="48"/>
        <v>#REF!</v>
      </c>
      <c r="P143" s="77">
        <f t="shared" si="48"/>
        <v>71666837.25</v>
      </c>
    </row>
    <row r="144" spans="1:16" s="19" customFormat="1" ht="116.25">
      <c r="A144" s="15" t="s">
        <v>271</v>
      </c>
      <c r="B144" s="70"/>
      <c r="C144" s="18" t="s">
        <v>270</v>
      </c>
      <c r="D144" s="78">
        <f>SUM(D145+D150+D154+D146+D153+D147+D155+D152+D151)</f>
        <v>15465134.25</v>
      </c>
      <c r="E144" s="78">
        <f t="shared" ref="E144:P144" si="49">SUM(E145+E150+E154+E146+E153+E147+E155+E152+E151)</f>
        <v>5922338</v>
      </c>
      <c r="F144" s="78">
        <f t="shared" si="49"/>
        <v>3291300</v>
      </c>
      <c r="G144" s="78">
        <f t="shared" si="49"/>
        <v>8446</v>
      </c>
      <c r="H144" s="78">
        <f t="shared" si="49"/>
        <v>9542796.25</v>
      </c>
      <c r="I144" s="78">
        <f t="shared" si="49"/>
        <v>56201703</v>
      </c>
      <c r="J144" s="78">
        <f t="shared" si="49"/>
        <v>820000</v>
      </c>
      <c r="K144" s="78">
        <f t="shared" si="49"/>
        <v>0</v>
      </c>
      <c r="L144" s="78">
        <f t="shared" si="49"/>
        <v>0</v>
      </c>
      <c r="M144" s="78">
        <f t="shared" si="49"/>
        <v>55381703</v>
      </c>
      <c r="N144" s="78">
        <f t="shared" si="49"/>
        <v>54081703</v>
      </c>
      <c r="O144" s="78" t="e">
        <f t="shared" si="49"/>
        <v>#REF!</v>
      </c>
      <c r="P144" s="78">
        <f t="shared" si="49"/>
        <v>71666837.25</v>
      </c>
    </row>
    <row r="145" spans="1:16" s="10" customFormat="1" ht="136.5" customHeight="1">
      <c r="A145" s="24" t="s">
        <v>272</v>
      </c>
      <c r="B145" s="73" t="s">
        <v>28</v>
      </c>
      <c r="C145" s="27" t="s">
        <v>72</v>
      </c>
      <c r="D145" s="79">
        <f>E145+H145</f>
        <v>3781062</v>
      </c>
      <c r="E145" s="79">
        <f>'[1]04.07.2017'!E145+'[1]29.08.2017'!E145+[1]проект14.09.2017!E145</f>
        <v>3781062</v>
      </c>
      <c r="F145" s="79">
        <f>'[1]04.07.2017'!F145+'[1]29.08.2017'!F145+[1]проект14.09.2017!F145</f>
        <v>2972100</v>
      </c>
      <c r="G145" s="79">
        <f>'[1]04.07.2017'!G145+'[1]29.08.2017'!G145+[1]проект14.09.2017!G145</f>
        <v>0</v>
      </c>
      <c r="H145" s="79">
        <f>'[1]04.07.2017'!H145+'[1]29.08.2017'!H145+[1]проект14.09.2017!H145</f>
        <v>0</v>
      </c>
      <c r="I145" s="79">
        <f>J145+M145</f>
        <v>0</v>
      </c>
      <c r="J145" s="79">
        <f>'[1]04.07.2017'!J145+'[1]29.08.2017'!J145+[1]проект14.09.2017!J145</f>
        <v>0</v>
      </c>
      <c r="K145" s="79">
        <f>'[1]04.07.2017'!K145+'[1]29.08.2017'!K145+[1]проект14.09.2017!K145</f>
        <v>0</v>
      </c>
      <c r="L145" s="79">
        <f>'[1]04.07.2017'!L145+'[1]29.08.2017'!L145+[1]проект14.09.2017!L145</f>
        <v>0</v>
      </c>
      <c r="M145" s="79">
        <f>'[1]04.07.2017'!M145+'[1]29.08.2017'!M145+[1]проект14.09.2017!M145</f>
        <v>0</v>
      </c>
      <c r="N145" s="79">
        <f>'[1]04.07.2017'!N145+'[1]29.08.2017'!N145+[1]проект14.09.2017!N145</f>
        <v>0</v>
      </c>
      <c r="O145" s="79" t="e">
        <f>'[2]БЮДЖЕТ 29.12.2016 затв'!P138+'[2]16.02.2017 '!P138+'[2]09.03.2017'!P138+[2]проект!P138</f>
        <v>#REF!</v>
      </c>
      <c r="P145" s="79">
        <f t="shared" ref="P145:P152" si="50">D145+I145</f>
        <v>3781062</v>
      </c>
    </row>
    <row r="146" spans="1:16" s="10" customFormat="1" ht="162.75">
      <c r="A146" s="24" t="s">
        <v>273</v>
      </c>
      <c r="B146" s="73" t="s">
        <v>274</v>
      </c>
      <c r="C146" s="27" t="s">
        <v>275</v>
      </c>
      <c r="D146" s="79">
        <f>E146+H146</f>
        <v>7383449.25</v>
      </c>
      <c r="E146" s="79">
        <f>'[1]04.07.2017'!E146+'[1]29.08.2017'!E146+[1]проект14.09.2017!E146</f>
        <v>140000</v>
      </c>
      <c r="F146" s="79">
        <f>'[1]04.07.2017'!F146+'[1]29.08.2017'!F146+[1]проект14.09.2017!F146</f>
        <v>0</v>
      </c>
      <c r="G146" s="79">
        <f>'[1]04.07.2017'!G146+'[1]29.08.2017'!G146+[1]проект14.09.2017!G146</f>
        <v>0</v>
      </c>
      <c r="H146" s="79">
        <f>'[1]04.07.2017'!H146+'[1]29.08.2017'!H146+[1]проект14.09.2017!H146</f>
        <v>7243449.25</v>
      </c>
      <c r="I146" s="79">
        <f>J146+M146</f>
        <v>10226441</v>
      </c>
      <c r="J146" s="79">
        <f>'[1]04.07.2017'!J146+'[1]29.08.2017'!J146+[1]проект14.09.2017!J146</f>
        <v>0</v>
      </c>
      <c r="K146" s="79">
        <f>'[1]04.07.2017'!K146+'[1]29.08.2017'!K146+[1]проект14.09.2017!K146</f>
        <v>0</v>
      </c>
      <c r="L146" s="79">
        <f>'[1]04.07.2017'!L146+'[1]29.08.2017'!L146+[1]проект14.09.2017!L146</f>
        <v>0</v>
      </c>
      <c r="M146" s="79">
        <f>'[1]04.07.2017'!M146+'[1]29.08.2017'!M146+[1]проект14.09.2017!M146</f>
        <v>10226441</v>
      </c>
      <c r="N146" s="79">
        <f>'[1]04.07.2017'!N146+'[1]29.08.2017'!N146+[1]проект14.09.2017!N146</f>
        <v>10226441</v>
      </c>
      <c r="O146" s="79" t="e">
        <f>'[2]БЮДЖЕТ 29.12.2016 затв'!P139+'[2]16.02.2017 '!P139+'[2]09.03.2017'!P139+[2]проект!P139</f>
        <v>#REF!</v>
      </c>
      <c r="P146" s="79">
        <f t="shared" si="50"/>
        <v>17609890.25</v>
      </c>
    </row>
    <row r="147" spans="1:16" s="10" customFormat="1" ht="69.75">
      <c r="A147" s="24" t="s">
        <v>276</v>
      </c>
      <c r="B147" s="73"/>
      <c r="C147" s="27" t="s">
        <v>277</v>
      </c>
      <c r="D147" s="79">
        <f t="shared" ref="D147:O147" si="51">D148+D149</f>
        <v>0</v>
      </c>
      <c r="E147" s="79">
        <f t="shared" si="51"/>
        <v>0</v>
      </c>
      <c r="F147" s="79">
        <f t="shared" si="51"/>
        <v>0</v>
      </c>
      <c r="G147" s="79">
        <f t="shared" si="51"/>
        <v>0</v>
      </c>
      <c r="H147" s="79">
        <f t="shared" si="51"/>
        <v>0</v>
      </c>
      <c r="I147" s="79">
        <f t="shared" si="51"/>
        <v>38820962</v>
      </c>
      <c r="J147" s="79">
        <f t="shared" si="51"/>
        <v>0</v>
      </c>
      <c r="K147" s="79">
        <f t="shared" si="51"/>
        <v>0</v>
      </c>
      <c r="L147" s="79">
        <f t="shared" si="51"/>
        <v>0</v>
      </c>
      <c r="M147" s="79">
        <f t="shared" si="51"/>
        <v>38820962</v>
      </c>
      <c r="N147" s="79">
        <f t="shared" si="51"/>
        <v>38820962</v>
      </c>
      <c r="O147" s="79" t="e">
        <f t="shared" si="51"/>
        <v>#REF!</v>
      </c>
      <c r="P147" s="79">
        <f t="shared" si="50"/>
        <v>38820962</v>
      </c>
    </row>
    <row r="148" spans="1:16" s="25" customFormat="1" ht="69.75">
      <c r="A148" s="26" t="s">
        <v>278</v>
      </c>
      <c r="B148" s="74" t="s">
        <v>274</v>
      </c>
      <c r="C148" s="28" t="s">
        <v>279</v>
      </c>
      <c r="D148" s="80"/>
      <c r="E148" s="80">
        <f>'[1]04.07.2017'!E148+'[1]29.08.2017'!E148+[1]проект14.09.2017!E148</f>
        <v>0</v>
      </c>
      <c r="F148" s="80">
        <f>'[1]04.07.2017'!F148+'[1]29.08.2017'!F148+[1]проект14.09.2017!F148</f>
        <v>0</v>
      </c>
      <c r="G148" s="80">
        <f>'[1]04.07.2017'!G148+'[1]29.08.2017'!G148+[1]проект14.09.2017!G148</f>
        <v>0</v>
      </c>
      <c r="H148" s="80">
        <f>'[1]04.07.2017'!H148+'[1]29.08.2017'!H148+[1]проект14.09.2017!H148</f>
        <v>0</v>
      </c>
      <c r="I148" s="80">
        <f t="shared" ref="I148:I155" si="52">J148+M148</f>
        <v>8320962</v>
      </c>
      <c r="J148" s="80">
        <f>'[1]04.07.2017'!J148+'[1]29.08.2017'!J148+[1]проект14.09.2017!J148</f>
        <v>0</v>
      </c>
      <c r="K148" s="80">
        <f>'[1]04.07.2017'!K148+'[1]29.08.2017'!K148+[1]проект14.09.2017!K148</f>
        <v>0</v>
      </c>
      <c r="L148" s="80">
        <f>'[1]04.07.2017'!L148+'[1]29.08.2017'!L148+[1]проект14.09.2017!L148</f>
        <v>0</v>
      </c>
      <c r="M148" s="80">
        <f>'[1]04.07.2017'!M148+'[1]29.08.2017'!M148+[1]проект14.09.2017!M148</f>
        <v>8320962</v>
      </c>
      <c r="N148" s="80">
        <f>'[1]04.07.2017'!N148+'[1]29.08.2017'!N148+[1]проект14.09.2017!N148</f>
        <v>8320962</v>
      </c>
      <c r="O148" s="80" t="e">
        <f>'[2]БЮДЖЕТ 29.12.2016 затв'!P141+'[2]16.02.2017 '!P141+'[2]09.03.2017'!P141</f>
        <v>#REF!</v>
      </c>
      <c r="P148" s="80">
        <f t="shared" si="50"/>
        <v>8320962</v>
      </c>
    </row>
    <row r="149" spans="1:16" s="25" customFormat="1" ht="139.5">
      <c r="A149" s="26" t="s">
        <v>280</v>
      </c>
      <c r="B149" s="74" t="s">
        <v>274</v>
      </c>
      <c r="C149" s="28" t="s">
        <v>281</v>
      </c>
      <c r="D149" s="79">
        <f t="shared" ref="D149:D155" si="53">E149+H149</f>
        <v>0</v>
      </c>
      <c r="E149" s="80">
        <f>'[1]04.07.2017'!E149+'[1]29.08.2017'!E149+[1]проект14.09.2017!E149</f>
        <v>0</v>
      </c>
      <c r="F149" s="80">
        <f>'[1]04.07.2017'!F149+'[1]29.08.2017'!F149+[1]проект14.09.2017!F149</f>
        <v>0</v>
      </c>
      <c r="G149" s="80">
        <f>'[1]04.07.2017'!G149+'[1]29.08.2017'!G149+[1]проект14.09.2017!G149</f>
        <v>0</v>
      </c>
      <c r="H149" s="80">
        <f>'[1]04.07.2017'!H149+'[1]29.08.2017'!H149+[1]проект14.09.2017!H149</f>
        <v>0</v>
      </c>
      <c r="I149" s="80">
        <f t="shared" si="52"/>
        <v>30500000</v>
      </c>
      <c r="J149" s="80">
        <f>'[1]04.07.2017'!J149+'[1]29.08.2017'!J149+[1]проект14.09.2017!J149</f>
        <v>0</v>
      </c>
      <c r="K149" s="80">
        <f>'[1]04.07.2017'!K149+'[1]29.08.2017'!K149+[1]проект14.09.2017!K149</f>
        <v>0</v>
      </c>
      <c r="L149" s="80">
        <f>'[1]04.07.2017'!L149+'[1]29.08.2017'!L149+[1]проект14.09.2017!L149</f>
        <v>0</v>
      </c>
      <c r="M149" s="80">
        <f>'[1]04.07.2017'!M149+'[1]29.08.2017'!M149+[1]проект14.09.2017!M149</f>
        <v>30500000</v>
      </c>
      <c r="N149" s="80">
        <f>'[1]04.07.2017'!N149+'[1]29.08.2017'!N149+[1]проект14.09.2017!N149</f>
        <v>30500000</v>
      </c>
      <c r="O149" s="80" t="e">
        <f>'[2]БЮДЖЕТ 29.12.2016 затв'!P142+'[2]16.02.2017 '!P142+'[2]09.03.2017'!P142</f>
        <v>#REF!</v>
      </c>
      <c r="P149" s="80">
        <f t="shared" si="50"/>
        <v>30500000</v>
      </c>
    </row>
    <row r="150" spans="1:16" s="10" customFormat="1" ht="46.5">
      <c r="A150" s="24" t="s">
        <v>282</v>
      </c>
      <c r="B150" s="73" t="s">
        <v>227</v>
      </c>
      <c r="C150" s="27" t="s">
        <v>228</v>
      </c>
      <c r="D150" s="79">
        <f t="shared" si="53"/>
        <v>2299347</v>
      </c>
      <c r="E150" s="79">
        <f>'[1]04.07.2017'!E150+'[1]29.08.2017'!E150+[1]проект14.09.2017!E150</f>
        <v>0</v>
      </c>
      <c r="F150" s="79">
        <f>'[1]04.07.2017'!F150+'[1]29.08.2017'!F150+[1]проект14.09.2017!F150</f>
        <v>0</v>
      </c>
      <c r="G150" s="79">
        <f>'[1]04.07.2017'!G150+'[1]29.08.2017'!G150+[1]проект14.09.2017!G150</f>
        <v>0</v>
      </c>
      <c r="H150" s="79">
        <f>'[1]04.07.2017'!H150+'[1]29.08.2017'!H150+[1]проект14.09.2017!H150</f>
        <v>2299347</v>
      </c>
      <c r="I150" s="79">
        <f t="shared" si="52"/>
        <v>0</v>
      </c>
      <c r="J150" s="79">
        <f>'[1]04.07.2017'!J150+'[1]29.08.2017'!J150+[1]проект14.09.2017!J150</f>
        <v>0</v>
      </c>
      <c r="K150" s="79">
        <f>'[1]04.07.2017'!K150+'[1]29.08.2017'!K150+[1]проект14.09.2017!K150</f>
        <v>0</v>
      </c>
      <c r="L150" s="79">
        <f>'[1]04.07.2017'!L150+'[1]29.08.2017'!L150+[1]проект14.09.2017!L150</f>
        <v>0</v>
      </c>
      <c r="M150" s="79">
        <f>'[1]04.07.2017'!M150+'[1]29.08.2017'!M150+[1]проект14.09.2017!M150</f>
        <v>0</v>
      </c>
      <c r="N150" s="79">
        <f>'[1]04.07.2017'!N150+'[1]29.08.2017'!N150+[1]проект14.09.2017!N150</f>
        <v>0</v>
      </c>
      <c r="O150" s="79" t="e">
        <f>'[2]БЮДЖЕТ 29.12.2016 затв'!P143+'[2]16.02.2017 '!P143+'[2]09.03.2017'!P143+[2]проект!P143</f>
        <v>#REF!</v>
      </c>
      <c r="P150" s="79">
        <f t="shared" si="50"/>
        <v>2299347</v>
      </c>
    </row>
    <row r="151" spans="1:16" s="10" customFormat="1" ht="69.75">
      <c r="A151" s="24" t="s">
        <v>283</v>
      </c>
      <c r="B151" s="73" t="s">
        <v>36</v>
      </c>
      <c r="C151" s="27" t="s">
        <v>37</v>
      </c>
      <c r="D151" s="79">
        <f t="shared" si="53"/>
        <v>0</v>
      </c>
      <c r="E151" s="79">
        <f>'[1]04.07.2017'!E151+'[1]29.08.2017'!E151+[1]проект14.09.2017!E151</f>
        <v>0</v>
      </c>
      <c r="F151" s="79">
        <f>'[1]04.07.2017'!F151+'[1]29.08.2017'!F151+[1]проект14.09.2017!F151</f>
        <v>0</v>
      </c>
      <c r="G151" s="79">
        <f>'[1]04.07.2017'!G151+'[1]29.08.2017'!G151+[1]проект14.09.2017!G151</f>
        <v>0</v>
      </c>
      <c r="H151" s="79">
        <f>'[1]04.07.2017'!H151+'[1]29.08.2017'!H151+[1]проект14.09.2017!H151</f>
        <v>0</v>
      </c>
      <c r="I151" s="79">
        <f t="shared" si="52"/>
        <v>2600300</v>
      </c>
      <c r="J151" s="79">
        <f>'[1]04.07.2017'!J151+'[1]29.08.2017'!J151+[1]проект14.09.2017!J151</f>
        <v>0</v>
      </c>
      <c r="K151" s="79">
        <f>'[1]04.07.2017'!K151+'[1]29.08.2017'!K151+[1]проект14.09.2017!K151</f>
        <v>0</v>
      </c>
      <c r="L151" s="79">
        <f>'[1]04.07.2017'!L151+'[1]29.08.2017'!L151+[1]проект14.09.2017!L151</f>
        <v>0</v>
      </c>
      <c r="M151" s="79">
        <f>'[1]04.07.2017'!M151+'[1]29.08.2017'!M151+[1]проект14.09.2017!M151</f>
        <v>2600300</v>
      </c>
      <c r="N151" s="79">
        <f>'[1]04.07.2017'!N151+'[1]29.08.2017'!N151+[1]проект14.09.2017!N151</f>
        <v>2600300</v>
      </c>
      <c r="O151" s="79" t="e">
        <f>'[2]БЮДЖЕТ 29.12.2016 затв'!P144+'[2]16.02.2017 '!P144+'[2]09.03.2017'!P144+[2]проект!P144</f>
        <v>#REF!</v>
      </c>
      <c r="P151" s="79">
        <f>D151+I151</f>
        <v>2600300</v>
      </c>
    </row>
    <row r="152" spans="1:16" s="10" customFormat="1" ht="93">
      <c r="A152" s="24" t="s">
        <v>284</v>
      </c>
      <c r="B152" s="73" t="s">
        <v>36</v>
      </c>
      <c r="C152" s="27" t="s">
        <v>56</v>
      </c>
      <c r="D152" s="79">
        <f t="shared" si="53"/>
        <v>0</v>
      </c>
      <c r="E152" s="79">
        <f>'[1]04.07.2017'!E152+'[1]29.08.2017'!E152+[1]проект14.09.2017!E152</f>
        <v>0</v>
      </c>
      <c r="F152" s="79">
        <f>'[1]04.07.2017'!F152+'[1]29.08.2017'!F152+[1]проект14.09.2017!F152</f>
        <v>0</v>
      </c>
      <c r="G152" s="79">
        <f>'[1]04.07.2017'!G152+'[1]29.08.2017'!G152+[1]проект14.09.2017!G152</f>
        <v>0</v>
      </c>
      <c r="H152" s="79">
        <f>'[1]04.07.2017'!H152+'[1]29.08.2017'!H152+[1]проект14.09.2017!H152</f>
        <v>0</v>
      </c>
      <c r="I152" s="79">
        <f t="shared" si="52"/>
        <v>1714000</v>
      </c>
      <c r="J152" s="79">
        <f>'[1]04.07.2017'!J152+'[1]29.08.2017'!J152+[1]проект14.09.2017!J152</f>
        <v>0</v>
      </c>
      <c r="K152" s="79">
        <f>'[1]04.07.2017'!K152+'[1]29.08.2017'!K152+[1]проект14.09.2017!K152</f>
        <v>0</v>
      </c>
      <c r="L152" s="79">
        <f>'[1]04.07.2017'!L152+'[1]29.08.2017'!L152+[1]проект14.09.2017!L152</f>
        <v>0</v>
      </c>
      <c r="M152" s="79">
        <f>'[1]04.07.2017'!M152+'[1]29.08.2017'!M152+[1]проект14.09.2017!M152</f>
        <v>1714000</v>
      </c>
      <c r="N152" s="79">
        <f>'[1]04.07.2017'!N152+'[1]29.08.2017'!N152+[1]проект14.09.2017!N152</f>
        <v>1714000</v>
      </c>
      <c r="O152" s="79" t="e">
        <f>'[2]БЮДЖЕТ 29.12.2016 затв'!P144+'[2]16.02.2017 '!P144+'[2]09.03.2017'!P144+[2]проект!P144</f>
        <v>#REF!</v>
      </c>
      <c r="P152" s="79">
        <f t="shared" si="50"/>
        <v>1714000</v>
      </c>
    </row>
    <row r="153" spans="1:16" s="10" customFormat="1" ht="69.75">
      <c r="A153" s="24" t="s">
        <v>285</v>
      </c>
      <c r="B153" s="73" t="s">
        <v>235</v>
      </c>
      <c r="C153" s="29" t="s">
        <v>286</v>
      </c>
      <c r="D153" s="79">
        <f t="shared" si="53"/>
        <v>672104</v>
      </c>
      <c r="E153" s="79">
        <f>'[1]04.07.2017'!E153+'[1]29.08.2017'!E153+[1]проект14.09.2017!E153</f>
        <v>672104</v>
      </c>
      <c r="F153" s="79">
        <f>'[1]04.07.2017'!F153+'[1]29.08.2017'!F153+[1]проект14.09.2017!F153</f>
        <v>0</v>
      </c>
      <c r="G153" s="79">
        <f>'[1]04.07.2017'!G153+'[1]29.08.2017'!G153+[1]проект14.09.2017!G153</f>
        <v>0</v>
      </c>
      <c r="H153" s="79">
        <f>'[1]04.07.2017'!H153+'[1]29.08.2017'!H153+[1]проект14.09.2017!H153</f>
        <v>0</v>
      </c>
      <c r="I153" s="79">
        <f t="shared" si="52"/>
        <v>0</v>
      </c>
      <c r="J153" s="79">
        <f>'[1]04.07.2017'!J153+'[1]29.08.2017'!J153+[1]проект14.09.2017!J153</f>
        <v>0</v>
      </c>
      <c r="K153" s="79">
        <f>'[1]04.07.2017'!K153+'[1]29.08.2017'!K153+[1]проект14.09.2017!K153</f>
        <v>0</v>
      </c>
      <c r="L153" s="79">
        <f>'[1]04.07.2017'!L153+'[1]29.08.2017'!L153+[1]проект14.09.2017!L153</f>
        <v>0</v>
      </c>
      <c r="M153" s="79">
        <f>'[1]04.07.2017'!M153+'[1]29.08.2017'!M153+[1]проект14.09.2017!M153</f>
        <v>0</v>
      </c>
      <c r="N153" s="79">
        <f>'[1]04.07.2017'!N153+'[1]29.08.2017'!N153+[1]проект14.09.2017!N153</f>
        <v>0</v>
      </c>
      <c r="O153" s="79" t="e">
        <f>'[2]БЮДЖЕТ 29.12.2016 затв'!P145+'[2]16.02.2017 '!P145+'[2]09.03.2017'!P145+[2]проект!P145</f>
        <v>#REF!</v>
      </c>
      <c r="P153" s="79">
        <f>D153+I153</f>
        <v>672104</v>
      </c>
    </row>
    <row r="154" spans="1:16" s="10" customFormat="1" ht="35.25">
      <c r="A154" s="24" t="s">
        <v>287</v>
      </c>
      <c r="B154" s="73" t="s">
        <v>66</v>
      </c>
      <c r="C154" s="36" t="s">
        <v>288</v>
      </c>
      <c r="D154" s="79">
        <f t="shared" si="53"/>
        <v>1329172</v>
      </c>
      <c r="E154" s="79">
        <f>'[1]04.07.2017'!E154+'[1]29.08.2017'!E154+[1]проект14.09.2017!E154</f>
        <v>1329172</v>
      </c>
      <c r="F154" s="79">
        <f>'[1]04.07.2017'!F154+'[1]29.08.2017'!F154+[1]проект14.09.2017!F154</f>
        <v>319200</v>
      </c>
      <c r="G154" s="79">
        <f>'[1]04.07.2017'!G154+'[1]29.08.2017'!G154+[1]проект14.09.2017!G154</f>
        <v>8446</v>
      </c>
      <c r="H154" s="79">
        <f>'[1]04.07.2017'!H154+'[1]29.08.2017'!H154+[1]проект14.09.2017!H154</f>
        <v>0</v>
      </c>
      <c r="I154" s="79">
        <f t="shared" si="52"/>
        <v>720000</v>
      </c>
      <c r="J154" s="79">
        <f>'[1]04.07.2017'!J154+'[1]29.08.2017'!J154+[1]проект14.09.2017!J154</f>
        <v>0</v>
      </c>
      <c r="K154" s="79">
        <f>'[1]04.07.2017'!K154+'[1]29.08.2017'!K154+[1]проект14.09.2017!K154</f>
        <v>0</v>
      </c>
      <c r="L154" s="79">
        <f>'[1]04.07.2017'!L154+'[1]29.08.2017'!L154+[1]проект14.09.2017!L154</f>
        <v>0</v>
      </c>
      <c r="M154" s="79">
        <f>'[1]04.07.2017'!M154+'[1]29.08.2017'!M154+[1]проект14.09.2017!M154</f>
        <v>720000</v>
      </c>
      <c r="N154" s="79">
        <f>'[1]04.07.2017'!N154+'[1]29.08.2017'!N154+[1]проект14.09.2017!N154</f>
        <v>720000</v>
      </c>
      <c r="O154" s="79" t="e">
        <f>'[2]БЮДЖЕТ 29.12.2016 затв'!P147+'[2]16.02.2017 '!P147+'[2]09.03.2017'!P147+[2]проект!P147</f>
        <v>#REF!</v>
      </c>
      <c r="P154" s="79">
        <f>D154+I154</f>
        <v>2049172</v>
      </c>
    </row>
    <row r="155" spans="1:16" s="10" customFormat="1" ht="108" customHeight="1">
      <c r="A155" s="24" t="s">
        <v>289</v>
      </c>
      <c r="B155" s="73" t="s">
        <v>259</v>
      </c>
      <c r="C155" s="29" t="s">
        <v>257</v>
      </c>
      <c r="D155" s="79">
        <f t="shared" si="53"/>
        <v>0</v>
      </c>
      <c r="E155" s="79">
        <f>'[1]04.07.2017'!E155+'[1]29.08.2017'!E155+[1]проект14.09.2017!E155</f>
        <v>0</v>
      </c>
      <c r="F155" s="79">
        <f>'[1]04.07.2017'!F155+'[1]29.08.2017'!F155+[1]проект14.09.2017!F155</f>
        <v>0</v>
      </c>
      <c r="G155" s="79">
        <f>'[1]04.07.2017'!G155+'[1]29.08.2017'!G155+[1]проект14.09.2017!G155</f>
        <v>0</v>
      </c>
      <c r="H155" s="79">
        <f>'[1]04.07.2017'!H155+'[1]29.08.2017'!H155+[1]проект14.09.2017!H155</f>
        <v>0</v>
      </c>
      <c r="I155" s="79">
        <f t="shared" si="52"/>
        <v>2120000</v>
      </c>
      <c r="J155" s="79">
        <f>'[1]04.07.2017'!J155+'[1]29.08.2017'!J155+[1]проект14.09.2017!J155</f>
        <v>820000</v>
      </c>
      <c r="K155" s="79">
        <f>'[1]04.07.2017'!K155+'[1]29.08.2017'!K155+[1]проект14.09.2017!K155</f>
        <v>0</v>
      </c>
      <c r="L155" s="79">
        <f>'[1]04.07.2017'!L155+'[1]29.08.2017'!L155+[1]проект14.09.2017!L155</f>
        <v>0</v>
      </c>
      <c r="M155" s="79">
        <f>'[1]04.07.2017'!M155+'[1]29.08.2017'!M155+[1]проект14.09.2017!M155</f>
        <v>1300000</v>
      </c>
      <c r="N155" s="79">
        <f>'[1]04.07.2017'!N155+'[1]29.08.2017'!N155+[1]проект14.09.2017!N155</f>
        <v>0</v>
      </c>
      <c r="O155" s="79" t="e">
        <f>'[2]БЮДЖЕТ 29.12.2016 затв'!P148+'[2]16.02.2017 '!P148+'[2]09.03.2017'!P148+[2]проект!P148</f>
        <v>#REF!</v>
      </c>
      <c r="P155" s="79">
        <f>D155+I155</f>
        <v>2120000</v>
      </c>
    </row>
    <row r="156" spans="1:16" s="17" customFormat="1" ht="112.5">
      <c r="A156" s="14" t="s">
        <v>290</v>
      </c>
      <c r="B156" s="75"/>
      <c r="C156" s="16" t="s">
        <v>291</v>
      </c>
      <c r="D156" s="77">
        <f t="shared" ref="D156:P156" si="54">SUM(D157)</f>
        <v>2251429</v>
      </c>
      <c r="E156" s="77">
        <f t="shared" si="54"/>
        <v>2251429</v>
      </c>
      <c r="F156" s="77">
        <f t="shared" si="54"/>
        <v>1608090</v>
      </c>
      <c r="G156" s="77">
        <f t="shared" si="54"/>
        <v>0</v>
      </c>
      <c r="H156" s="77">
        <f t="shared" si="54"/>
        <v>0</v>
      </c>
      <c r="I156" s="77">
        <f t="shared" si="54"/>
        <v>131262154.60000001</v>
      </c>
      <c r="J156" s="77">
        <f t="shared" si="54"/>
        <v>0</v>
      </c>
      <c r="K156" s="77">
        <f t="shared" si="54"/>
        <v>0</v>
      </c>
      <c r="L156" s="77">
        <f t="shared" si="54"/>
        <v>0</v>
      </c>
      <c r="M156" s="77">
        <f t="shared" si="54"/>
        <v>131262154.60000001</v>
      </c>
      <c r="N156" s="77">
        <f t="shared" si="54"/>
        <v>84012154.600000009</v>
      </c>
      <c r="O156" s="77" t="e">
        <f t="shared" si="54"/>
        <v>#REF!</v>
      </c>
      <c r="P156" s="77">
        <f t="shared" si="54"/>
        <v>133513583.60000001</v>
      </c>
    </row>
    <row r="157" spans="1:16" s="19" customFormat="1" ht="116.25">
      <c r="A157" s="15" t="s">
        <v>292</v>
      </c>
      <c r="B157" s="70"/>
      <c r="C157" s="18" t="s">
        <v>291</v>
      </c>
      <c r="D157" s="78">
        <f t="shared" ref="D157:N157" si="55">D158+D162+D164+D159+D160+D161+D165</f>
        <v>2251429</v>
      </c>
      <c r="E157" s="78">
        <f t="shared" si="55"/>
        <v>2251429</v>
      </c>
      <c r="F157" s="78">
        <f t="shared" si="55"/>
        <v>1608090</v>
      </c>
      <c r="G157" s="78">
        <f t="shared" si="55"/>
        <v>0</v>
      </c>
      <c r="H157" s="78">
        <f t="shared" si="55"/>
        <v>0</v>
      </c>
      <c r="I157" s="78">
        <f t="shared" si="55"/>
        <v>131262154.60000001</v>
      </c>
      <c r="J157" s="78">
        <f t="shared" si="55"/>
        <v>0</v>
      </c>
      <c r="K157" s="78">
        <f t="shared" si="55"/>
        <v>0</v>
      </c>
      <c r="L157" s="78">
        <f t="shared" si="55"/>
        <v>0</v>
      </c>
      <c r="M157" s="78">
        <f t="shared" si="55"/>
        <v>131262154.60000001</v>
      </c>
      <c r="N157" s="78">
        <f t="shared" si="55"/>
        <v>84012154.600000009</v>
      </c>
      <c r="O157" s="78" t="e">
        <f>O158+O162+O164+O159+O160+#REF!+O161+O165</f>
        <v>#REF!</v>
      </c>
      <c r="P157" s="78">
        <f>P158+P162+P164+P159+P160+P161+P165</f>
        <v>133513583.60000001</v>
      </c>
    </row>
    <row r="158" spans="1:16" s="10" customFormat="1" ht="116.25">
      <c r="A158" s="24" t="s">
        <v>293</v>
      </c>
      <c r="B158" s="73" t="s">
        <v>28</v>
      </c>
      <c r="C158" s="27" t="s">
        <v>72</v>
      </c>
      <c r="D158" s="79">
        <f t="shared" ref="D158:D165" si="56">E158+H158</f>
        <v>2251429</v>
      </c>
      <c r="E158" s="79">
        <f>'[1]04.07.2017'!E158+'[1]29.08.2017'!E158+[1]проект14.09.2017!E158</f>
        <v>2251429</v>
      </c>
      <c r="F158" s="79">
        <f>'[1]04.07.2017'!F158+'[1]29.08.2017'!F158+[1]проект14.09.2017!F158</f>
        <v>1608090</v>
      </c>
      <c r="G158" s="79">
        <f>'[1]04.07.2017'!G158+'[1]29.08.2017'!G158+[1]проект14.09.2017!G158</f>
        <v>0</v>
      </c>
      <c r="H158" s="79">
        <f>'[1]04.07.2017'!H158+'[1]29.08.2017'!H158+[1]проект14.09.2017!H158</f>
        <v>0</v>
      </c>
      <c r="I158" s="79">
        <f t="shared" ref="I158:I165" si="57">J158+M158</f>
        <v>0</v>
      </c>
      <c r="J158" s="79">
        <f>'[1]04.07.2017'!J158+'[1]29.08.2017'!J158+[1]проект14.09.2017!J158</f>
        <v>0</v>
      </c>
      <c r="K158" s="79">
        <f>'[1]04.07.2017'!K158+'[1]29.08.2017'!K158+[1]проект14.09.2017!K158</f>
        <v>0</v>
      </c>
      <c r="L158" s="79">
        <f>'[1]04.07.2017'!L158+'[1]29.08.2017'!L158+[1]проект14.09.2017!L158</f>
        <v>0</v>
      </c>
      <c r="M158" s="79">
        <f>'[1]04.07.2017'!M158+'[1]29.08.2017'!M158+[1]проект14.09.2017!M158</f>
        <v>0</v>
      </c>
      <c r="N158" s="79">
        <f>'[1]04.07.2017'!N158+'[1]29.08.2017'!N158+[1]проект14.09.2017!N158</f>
        <v>0</v>
      </c>
      <c r="O158" s="79" t="e">
        <f>'[3]БЮДЖЕТ 29.12.2016 затв'!P151+'[3]16.02.2017 '!P151+'[3]09.03.2017'!P151+'[3]20.04.2017'!P151+'[3]25.05.2017'!P151+'[3]ПРОЕКТ червень'!P151</f>
        <v>#REF!</v>
      </c>
      <c r="P158" s="79">
        <f t="shared" ref="P158:P165" si="58">D158+I158</f>
        <v>2251429</v>
      </c>
    </row>
    <row r="159" spans="1:16" s="10" customFormat="1" ht="35.25">
      <c r="A159" s="24" t="s">
        <v>294</v>
      </c>
      <c r="B159" s="73" t="s">
        <v>74</v>
      </c>
      <c r="C159" s="27" t="s">
        <v>75</v>
      </c>
      <c r="D159" s="79">
        <f t="shared" si="56"/>
        <v>0</v>
      </c>
      <c r="E159" s="79">
        <f>'[1]04.07.2017'!E159+'[1]29.08.2017'!E159+[1]проект14.09.2017!E159</f>
        <v>0</v>
      </c>
      <c r="F159" s="79">
        <f>'[1]04.07.2017'!F159+'[1]29.08.2017'!F159+[1]проект14.09.2017!F159</f>
        <v>0</v>
      </c>
      <c r="G159" s="79">
        <f>'[1]04.07.2017'!G159+'[1]29.08.2017'!G159+[1]проект14.09.2017!G159</f>
        <v>0</v>
      </c>
      <c r="H159" s="79">
        <f>'[1]04.07.2017'!H159+'[1]29.08.2017'!H159+[1]проект14.09.2017!H159</f>
        <v>0</v>
      </c>
      <c r="I159" s="79">
        <f t="shared" si="57"/>
        <v>811878.40000000002</v>
      </c>
      <c r="J159" s="79">
        <f>'[1]04.07.2017'!J159+'[1]29.08.2017'!J159+[1]проект14.09.2017!J159</f>
        <v>0</v>
      </c>
      <c r="K159" s="79">
        <f>'[1]04.07.2017'!K159+'[1]29.08.2017'!K159+[1]проект14.09.2017!K159</f>
        <v>0</v>
      </c>
      <c r="L159" s="79">
        <f>'[1]04.07.2017'!L159+'[1]29.08.2017'!L159+[1]проект14.09.2017!L159</f>
        <v>0</v>
      </c>
      <c r="M159" s="79">
        <f>'[1]04.07.2017'!M159+'[1]29.08.2017'!M159+[1]проект14.09.2017!M159</f>
        <v>811878.40000000002</v>
      </c>
      <c r="N159" s="79">
        <f>'[1]04.07.2017'!N159+'[1]29.08.2017'!N159+[1]проект14.09.2017!N159</f>
        <v>811878.40000000002</v>
      </c>
      <c r="O159" s="79" t="e">
        <f>'[3]БЮДЖЕТ 29.12.2016 затв'!P152+'[3]16.02.2017 '!P152+'[3]09.03.2017'!P152+'[3]20.04.2017'!P152+'[3]25.05.2017'!P152+'[3]ПРОЕКТ червень'!P152</f>
        <v>#REF!</v>
      </c>
      <c r="P159" s="79">
        <f t="shared" si="58"/>
        <v>811878.40000000002</v>
      </c>
    </row>
    <row r="160" spans="1:16" s="10" customFormat="1" ht="291.75" customHeight="1">
      <c r="A160" s="24" t="s">
        <v>295</v>
      </c>
      <c r="B160" s="73" t="s">
        <v>77</v>
      </c>
      <c r="C160" s="27" t="s">
        <v>344</v>
      </c>
      <c r="D160" s="79">
        <f t="shared" si="56"/>
        <v>0</v>
      </c>
      <c r="E160" s="79">
        <f>'[1]04.07.2017'!E160+'[1]29.08.2017'!E160+[1]проект14.09.2017!E160</f>
        <v>0</v>
      </c>
      <c r="F160" s="79">
        <f>'[1]04.07.2017'!F160+'[1]29.08.2017'!F160+[1]проект14.09.2017!F160</f>
        <v>0</v>
      </c>
      <c r="G160" s="79">
        <f>'[1]04.07.2017'!G160+'[1]29.08.2017'!G160+[1]проект14.09.2017!G160</f>
        <v>0</v>
      </c>
      <c r="H160" s="79">
        <f>'[1]04.07.2017'!H160+'[1]29.08.2017'!H160+[1]проект14.09.2017!H160</f>
        <v>0</v>
      </c>
      <c r="I160" s="79">
        <f t="shared" si="57"/>
        <v>90000</v>
      </c>
      <c r="J160" s="79">
        <f>'[1]04.07.2017'!J160+'[1]29.08.2017'!J160+[1]проект14.09.2017!J160</f>
        <v>0</v>
      </c>
      <c r="K160" s="79">
        <f>'[1]04.07.2017'!K160+'[1]29.08.2017'!K160+[1]проект14.09.2017!K160</f>
        <v>0</v>
      </c>
      <c r="L160" s="79">
        <f>'[1]04.07.2017'!L160+'[1]29.08.2017'!L160+[1]проект14.09.2017!L160</f>
        <v>0</v>
      </c>
      <c r="M160" s="79">
        <f>'[1]04.07.2017'!M160+'[1]29.08.2017'!M160+[1]проект14.09.2017!M160</f>
        <v>90000</v>
      </c>
      <c r="N160" s="79">
        <f>'[1]04.07.2017'!N160+'[1]29.08.2017'!N160+[1]проект14.09.2017!N160</f>
        <v>90000</v>
      </c>
      <c r="O160" s="79" t="e">
        <f>'[3]БЮДЖЕТ 29.12.2016 затв'!P153+'[3]16.02.2017 '!P153+'[3]09.03.2017'!P153+'[3]20.04.2017'!P153+'[3]25.05.2017'!P153+'[3]ПРОЕКТ червень'!P153</f>
        <v>#REF!</v>
      </c>
      <c r="P160" s="79">
        <f t="shared" si="58"/>
        <v>90000</v>
      </c>
    </row>
    <row r="161" spans="1:16" s="10" customFormat="1" ht="46.5">
      <c r="A161" s="24" t="s">
        <v>296</v>
      </c>
      <c r="B161" s="73" t="s">
        <v>227</v>
      </c>
      <c r="C161" s="27" t="s">
        <v>228</v>
      </c>
      <c r="D161" s="79">
        <f t="shared" si="56"/>
        <v>0</v>
      </c>
      <c r="E161" s="79">
        <f>'[1]04.07.2017'!E161+'[1]29.08.2017'!E161+[1]проект14.09.2017!E161</f>
        <v>0</v>
      </c>
      <c r="F161" s="79">
        <f>'[1]04.07.2017'!F161+'[1]29.08.2017'!F161+[1]проект14.09.2017!F161</f>
        <v>0</v>
      </c>
      <c r="G161" s="79">
        <f>'[1]04.07.2017'!G161+'[1]29.08.2017'!G161+[1]проект14.09.2017!G161</f>
        <v>0</v>
      </c>
      <c r="H161" s="79">
        <f>'[1]04.07.2017'!H161+'[1]29.08.2017'!H161+[1]проект14.09.2017!H161</f>
        <v>0</v>
      </c>
      <c r="I161" s="79">
        <f t="shared" si="57"/>
        <v>9527746.4000000004</v>
      </c>
      <c r="J161" s="79">
        <f>'[1]04.07.2017'!J161+'[1]29.08.2017'!J161+[1]проект14.09.2017!J161</f>
        <v>0</v>
      </c>
      <c r="K161" s="79">
        <f>'[1]04.07.2017'!K161+'[1]29.08.2017'!K161+[1]проект14.09.2017!K161</f>
        <v>0</v>
      </c>
      <c r="L161" s="79">
        <f>'[1]04.07.2017'!L161+'[1]29.08.2017'!L161+[1]проект14.09.2017!L161</f>
        <v>0</v>
      </c>
      <c r="M161" s="79">
        <f>12527746.4-3000000</f>
        <v>9527746.4000000004</v>
      </c>
      <c r="N161" s="81">
        <f>12527746.4-3000000</f>
        <v>9527746.4000000004</v>
      </c>
      <c r="O161" s="79" t="e">
        <f>'[2]БЮДЖЕТ 29.12.2016 затв'!P158+'[2]16.02.2017 '!P158+'[2]09.03.2017'!P158+[2]проект!P158</f>
        <v>#REF!</v>
      </c>
      <c r="P161" s="79">
        <f t="shared" si="58"/>
        <v>9527746.4000000004</v>
      </c>
    </row>
    <row r="162" spans="1:16" s="10" customFormat="1" ht="93">
      <c r="A162" s="24" t="s">
        <v>297</v>
      </c>
      <c r="B162" s="73" t="s">
        <v>36</v>
      </c>
      <c r="C162" s="27" t="s">
        <v>37</v>
      </c>
      <c r="D162" s="79">
        <f t="shared" si="56"/>
        <v>0</v>
      </c>
      <c r="E162" s="79">
        <f>'[1]04.07.2017'!E162+'[1]29.08.2017'!E162+[1]проект14.09.2017!E162</f>
        <v>0</v>
      </c>
      <c r="F162" s="79">
        <f>'[1]04.07.2017'!F162+'[1]29.08.2017'!F162+[1]проект14.09.2017!F162</f>
        <v>0</v>
      </c>
      <c r="G162" s="79">
        <f>'[1]04.07.2017'!G162+'[1]29.08.2017'!G162+[1]проект14.09.2017!G162</f>
        <v>0</v>
      </c>
      <c r="H162" s="79">
        <f>'[1]04.07.2017'!H162+'[1]29.08.2017'!H162+[1]проект14.09.2017!H162</f>
        <v>0</v>
      </c>
      <c r="I162" s="79">
        <f t="shared" si="57"/>
        <v>65738716.799999997</v>
      </c>
      <c r="J162" s="79">
        <f>'[1]04.07.2017'!J162+'[1]29.08.2017'!J162+[1]проект14.09.2017!J162</f>
        <v>0</v>
      </c>
      <c r="K162" s="79">
        <f>'[1]04.07.2017'!K162+'[1]29.08.2017'!K162+[1]проект14.09.2017!K162</f>
        <v>0</v>
      </c>
      <c r="L162" s="79">
        <f>'[1]04.07.2017'!L162+'[1]29.08.2017'!L162+[1]проект14.09.2017!L162</f>
        <v>0</v>
      </c>
      <c r="M162" s="79">
        <f>68438716.8-2700000</f>
        <v>65738716.799999997</v>
      </c>
      <c r="N162" s="81">
        <f>68438716.8-2700000</f>
        <v>65738716.799999997</v>
      </c>
      <c r="O162" s="79" t="e">
        <f>'[2]БЮДЖЕТ 29.12.2016 затв'!P159+'[2]16.02.2017 '!P159+'[2]09.03.2017'!P159+[2]проект!P159</f>
        <v>#REF!</v>
      </c>
      <c r="P162" s="79">
        <f t="shared" si="58"/>
        <v>65738716.799999997</v>
      </c>
    </row>
    <row r="163" spans="1:16" s="10" customFormat="1" ht="69.75">
      <c r="A163" s="24"/>
      <c r="B163" s="73"/>
      <c r="C163" s="29" t="s">
        <v>79</v>
      </c>
      <c r="D163" s="79"/>
      <c r="E163" s="79">
        <f>'[1]04.07.2017'!E163+'[1]29.08.2017'!E163+[1]проект14.09.2017!E163</f>
        <v>0</v>
      </c>
      <c r="F163" s="79">
        <f>'[1]04.07.2017'!F163+'[1]29.08.2017'!F163+[1]проект14.09.2017!F163</f>
        <v>0</v>
      </c>
      <c r="G163" s="79">
        <f>'[1]04.07.2017'!G163+'[1]29.08.2017'!G163+[1]проект14.09.2017!G163</f>
        <v>0</v>
      </c>
      <c r="H163" s="79">
        <f>'[1]04.07.2017'!H163+'[1]29.08.2017'!H163+[1]проект14.09.2017!H163</f>
        <v>0</v>
      </c>
      <c r="I163" s="79">
        <f t="shared" si="57"/>
        <v>8000000</v>
      </c>
      <c r="J163" s="79">
        <f>'[1]04.07.2017'!J163+'[1]29.08.2017'!J163+[1]проект14.09.2017!J163</f>
        <v>0</v>
      </c>
      <c r="K163" s="79">
        <f>'[1]04.07.2017'!K163+'[1]29.08.2017'!K163+[1]проект14.09.2017!K163</f>
        <v>0</v>
      </c>
      <c r="L163" s="79">
        <f>'[1]04.07.2017'!L163+'[1]29.08.2017'!L163+[1]проект14.09.2017!L163</f>
        <v>0</v>
      </c>
      <c r="M163" s="79">
        <f>'[1]04.07.2017'!M163+'[1]29.08.2017'!M163+[1]проект14.09.2017!M163</f>
        <v>8000000</v>
      </c>
      <c r="N163" s="79">
        <f>'[1]04.07.2017'!N163+'[1]29.08.2017'!N163+[1]проект14.09.2017!N163</f>
        <v>8000000</v>
      </c>
      <c r="O163" s="79"/>
      <c r="P163" s="79">
        <f t="shared" si="58"/>
        <v>8000000</v>
      </c>
    </row>
    <row r="164" spans="1:16" s="10" customFormat="1" ht="69.75" customHeight="1">
      <c r="A164" s="24" t="s">
        <v>298</v>
      </c>
      <c r="B164" s="73" t="s">
        <v>50</v>
      </c>
      <c r="C164" s="27" t="s">
        <v>51</v>
      </c>
      <c r="D164" s="79">
        <f t="shared" si="56"/>
        <v>0</v>
      </c>
      <c r="E164" s="79">
        <f>'[1]04.07.2017'!E164+'[1]29.08.2017'!E164+[1]проект14.09.2017!E164</f>
        <v>0</v>
      </c>
      <c r="F164" s="79">
        <f>'[1]04.07.2017'!F164+'[1]29.08.2017'!F164+[1]проект14.09.2017!F164</f>
        <v>0</v>
      </c>
      <c r="G164" s="79">
        <f>'[1]04.07.2017'!G164+'[1]29.08.2017'!G164+[1]проект14.09.2017!G164</f>
        <v>0</v>
      </c>
      <c r="H164" s="79">
        <f>'[1]04.07.2017'!H164+'[1]29.08.2017'!H164+[1]проект14.09.2017!H164</f>
        <v>0</v>
      </c>
      <c r="I164" s="79">
        <f t="shared" si="57"/>
        <v>54619546</v>
      </c>
      <c r="J164" s="79">
        <f>'[1]04.07.2017'!J164+'[1]29.08.2017'!J164+[1]проект14.09.2017!J164</f>
        <v>0</v>
      </c>
      <c r="K164" s="79">
        <f>'[1]04.07.2017'!K164+'[1]29.08.2017'!K164+[1]проект14.09.2017!K164</f>
        <v>0</v>
      </c>
      <c r="L164" s="79">
        <f>'[1]04.07.2017'!L164+'[1]29.08.2017'!L164+[1]проект14.09.2017!L164</f>
        <v>0</v>
      </c>
      <c r="M164" s="79">
        <f>'[1]04.07.2017'!M164+'[1]29.08.2017'!M164+[1]проект14.09.2017!M164</f>
        <v>54619546</v>
      </c>
      <c r="N164" s="79">
        <f>'[1]04.07.2017'!N164+'[1]29.08.2017'!N164+[1]проект14.09.2017!N164</f>
        <v>7369546</v>
      </c>
      <c r="O164" s="79" t="e">
        <f>'[2]БЮДЖЕТ 29.12.2016 затв'!P160+'[2]16.02.2017 '!P160+'[2]09.03.2017'!P160+[2]проект!P160</f>
        <v>#REF!</v>
      </c>
      <c r="P164" s="79">
        <f t="shared" si="58"/>
        <v>54619546</v>
      </c>
    </row>
    <row r="165" spans="1:16" s="10" customFormat="1" ht="69.75" customHeight="1">
      <c r="A165" s="24" t="s">
        <v>299</v>
      </c>
      <c r="B165" s="73" t="s">
        <v>66</v>
      </c>
      <c r="C165" s="27" t="s">
        <v>67</v>
      </c>
      <c r="D165" s="79">
        <f t="shared" si="56"/>
        <v>0</v>
      </c>
      <c r="E165" s="79">
        <f>'[1]04.07.2017'!E165+'[1]29.08.2017'!E165+[1]проект14.09.2017!E165</f>
        <v>0</v>
      </c>
      <c r="F165" s="79">
        <f>'[1]04.07.2017'!F165+'[1]29.08.2017'!F165+[1]проект14.09.2017!F165</f>
        <v>0</v>
      </c>
      <c r="G165" s="79">
        <f>'[1]04.07.2017'!G165+'[1]29.08.2017'!G165+[1]проект14.09.2017!G165</f>
        <v>0</v>
      </c>
      <c r="H165" s="79">
        <f>'[1]04.07.2017'!H165+'[1]29.08.2017'!H165+[1]проект14.09.2017!H165</f>
        <v>0</v>
      </c>
      <c r="I165" s="79">
        <f t="shared" si="57"/>
        <v>474267</v>
      </c>
      <c r="J165" s="79">
        <f>'[1]04.07.2017'!J165+'[1]29.08.2017'!J165+[1]проект14.09.2017!J165</f>
        <v>0</v>
      </c>
      <c r="K165" s="79">
        <f>'[1]04.07.2017'!K165+'[1]29.08.2017'!K165+[1]проект14.09.2017!K165</f>
        <v>0</v>
      </c>
      <c r="L165" s="79">
        <f>'[1]04.07.2017'!L165+'[1]29.08.2017'!L165+[1]проект14.09.2017!L165</f>
        <v>0</v>
      </c>
      <c r="M165" s="79">
        <f>'[1]04.07.2017'!M165+'[1]29.08.2017'!M165+[1]проект14.09.2017!M165</f>
        <v>474267</v>
      </c>
      <c r="N165" s="79">
        <f>'[1]04.07.2017'!N165+'[1]29.08.2017'!N165+[1]проект14.09.2017!N165</f>
        <v>474267</v>
      </c>
      <c r="O165" s="79" t="e">
        <f>'[2]БЮДЖЕТ 29.12.2016 затв'!P161+'[2]16.02.2017 '!P161+'[2]09.03.2017'!P161+[2]проект!P161</f>
        <v>#REF!</v>
      </c>
      <c r="P165" s="79">
        <f t="shared" si="58"/>
        <v>474267</v>
      </c>
    </row>
    <row r="166" spans="1:16" s="17" customFormat="1" ht="112.5">
      <c r="A166" s="14" t="s">
        <v>300</v>
      </c>
      <c r="B166" s="75"/>
      <c r="C166" s="16" t="s">
        <v>301</v>
      </c>
      <c r="D166" s="77">
        <f t="shared" ref="D166:P166" si="59">SUM(D167)</f>
        <v>10406520</v>
      </c>
      <c r="E166" s="77">
        <f t="shared" si="59"/>
        <v>7895057</v>
      </c>
      <c r="F166" s="77">
        <f t="shared" si="59"/>
        <v>5213370</v>
      </c>
      <c r="G166" s="77">
        <f t="shared" si="59"/>
        <v>177042</v>
      </c>
      <c r="H166" s="77">
        <f t="shared" si="59"/>
        <v>2511463</v>
      </c>
      <c r="I166" s="77">
        <f t="shared" si="59"/>
        <v>3646257</v>
      </c>
      <c r="J166" s="77">
        <f t="shared" si="59"/>
        <v>0</v>
      </c>
      <c r="K166" s="77">
        <f t="shared" si="59"/>
        <v>0</v>
      </c>
      <c r="L166" s="77">
        <f t="shared" si="59"/>
        <v>0</v>
      </c>
      <c r="M166" s="77">
        <f t="shared" si="59"/>
        <v>3646257</v>
      </c>
      <c r="N166" s="77">
        <f t="shared" si="59"/>
        <v>3416130</v>
      </c>
      <c r="O166" s="77" t="e">
        <f t="shared" si="59"/>
        <v>#REF!</v>
      </c>
      <c r="P166" s="77">
        <f t="shared" si="59"/>
        <v>14052777</v>
      </c>
    </row>
    <row r="167" spans="1:16" s="19" customFormat="1" ht="116.25">
      <c r="A167" s="15" t="s">
        <v>302</v>
      </c>
      <c r="B167" s="70"/>
      <c r="C167" s="18" t="s">
        <v>301</v>
      </c>
      <c r="D167" s="78">
        <f t="shared" ref="D167:P167" si="60">SUM(D168+D169+D174+D170+D175+D171)</f>
        <v>10406520</v>
      </c>
      <c r="E167" s="78">
        <f t="shared" si="60"/>
        <v>7895057</v>
      </c>
      <c r="F167" s="78">
        <f t="shared" si="60"/>
        <v>5213370</v>
      </c>
      <c r="G167" s="78">
        <f t="shared" si="60"/>
        <v>177042</v>
      </c>
      <c r="H167" s="78">
        <f t="shared" si="60"/>
        <v>2511463</v>
      </c>
      <c r="I167" s="78">
        <f t="shared" si="60"/>
        <v>3646257</v>
      </c>
      <c r="J167" s="78">
        <f t="shared" si="60"/>
        <v>0</v>
      </c>
      <c r="K167" s="78">
        <f t="shared" si="60"/>
        <v>0</v>
      </c>
      <c r="L167" s="78">
        <f t="shared" si="60"/>
        <v>0</v>
      </c>
      <c r="M167" s="78">
        <f t="shared" si="60"/>
        <v>3646257</v>
      </c>
      <c r="N167" s="78">
        <f t="shared" si="60"/>
        <v>3416130</v>
      </c>
      <c r="O167" s="78" t="e">
        <f t="shared" si="60"/>
        <v>#REF!</v>
      </c>
      <c r="P167" s="78">
        <f t="shared" si="60"/>
        <v>14052777</v>
      </c>
    </row>
    <row r="168" spans="1:16" s="10" customFormat="1" ht="116.25">
      <c r="A168" s="24" t="s">
        <v>303</v>
      </c>
      <c r="B168" s="73" t="s">
        <v>28</v>
      </c>
      <c r="C168" s="27" t="s">
        <v>72</v>
      </c>
      <c r="D168" s="79">
        <f>E168+H168</f>
        <v>6888967</v>
      </c>
      <c r="E168" s="79">
        <f>'[1]04.07.2017'!E168+'[1]29.08.2017'!E168+[1]проект14.09.2017!E168</f>
        <v>6888967</v>
      </c>
      <c r="F168" s="79">
        <f>'[1]04.07.2017'!F168+'[1]29.08.2017'!F168+[1]проект14.09.2017!F168</f>
        <v>5213370</v>
      </c>
      <c r="G168" s="79">
        <f>'[1]04.07.2017'!G168+'[1]29.08.2017'!G168+[1]проект14.09.2017!G168</f>
        <v>177042</v>
      </c>
      <c r="H168" s="79">
        <f>'[1]04.07.2017'!H168+'[1]29.08.2017'!H168+[1]проект14.09.2017!H168</f>
        <v>0</v>
      </c>
      <c r="I168" s="79">
        <f>J168+M168</f>
        <v>0</v>
      </c>
      <c r="J168" s="79">
        <f>'[1]04.07.2017'!J168+'[1]29.08.2017'!J168+[1]проект14.09.2017!J168</f>
        <v>0</v>
      </c>
      <c r="K168" s="79">
        <f>'[1]04.07.2017'!K168+'[1]29.08.2017'!K168+[1]проект14.09.2017!K168</f>
        <v>0</v>
      </c>
      <c r="L168" s="79">
        <f>'[1]04.07.2017'!L168+'[1]29.08.2017'!L168+[1]проект14.09.2017!L168</f>
        <v>0</v>
      </c>
      <c r="M168" s="79">
        <f>'[1]04.07.2017'!M168+'[1]29.08.2017'!M168+[1]проект14.09.2017!M168</f>
        <v>0</v>
      </c>
      <c r="N168" s="79">
        <f>'[1]04.07.2017'!N168+'[1]29.08.2017'!N168+[1]проект14.09.2017!N168</f>
        <v>0</v>
      </c>
      <c r="O168" s="79" t="e">
        <f>'[2]БЮДЖЕТ 29.12.2016 затв'!P164+'[2]16.02.2017 '!P164+'[2]09.03.2017'!P164+[2]проект!P164</f>
        <v>#REF!</v>
      </c>
      <c r="P168" s="79">
        <f>D168+I168</f>
        <v>6888967</v>
      </c>
    </row>
    <row r="169" spans="1:16" s="10" customFormat="1" ht="46.5">
      <c r="A169" s="24" t="s">
        <v>304</v>
      </c>
      <c r="B169" s="73" t="s">
        <v>227</v>
      </c>
      <c r="C169" s="27" t="s">
        <v>228</v>
      </c>
      <c r="D169" s="79">
        <f>E169+H169</f>
        <v>300000</v>
      </c>
      <c r="E169" s="79">
        <f>'[1]04.07.2017'!E169+'[1]29.08.2017'!E169+[1]проект14.09.2017!E169</f>
        <v>0</v>
      </c>
      <c r="F169" s="79">
        <f>'[1]04.07.2017'!F169+'[1]29.08.2017'!F169+[1]проект14.09.2017!F169</f>
        <v>0</v>
      </c>
      <c r="G169" s="79">
        <f>'[1]04.07.2017'!G169+'[1]29.08.2017'!G169+[1]проект14.09.2017!G169</f>
        <v>0</v>
      </c>
      <c r="H169" s="79">
        <f>'[1]04.07.2017'!H169+'[1]29.08.2017'!H169+[1]проект14.09.2017!H169</f>
        <v>300000</v>
      </c>
      <c r="I169" s="79">
        <f>J169+M169</f>
        <v>1561230</v>
      </c>
      <c r="J169" s="79">
        <f>'[1]04.07.2017'!J169+'[1]29.08.2017'!J169+[1]проект14.09.2017!J169</f>
        <v>0</v>
      </c>
      <c r="K169" s="79">
        <f>'[1]04.07.2017'!K169+'[1]29.08.2017'!K169+[1]проект14.09.2017!K169</f>
        <v>0</v>
      </c>
      <c r="L169" s="79">
        <f>'[1]04.07.2017'!L169+'[1]29.08.2017'!L169+[1]проект14.09.2017!L169</f>
        <v>0</v>
      </c>
      <c r="M169" s="79">
        <f>'[1]04.07.2017'!M169+'[1]29.08.2017'!M169+[1]проект14.09.2017!M169</f>
        <v>1561230</v>
      </c>
      <c r="N169" s="79">
        <f>'[1]04.07.2017'!N169+'[1]29.08.2017'!N169+[1]проект14.09.2017!N169</f>
        <v>1561230</v>
      </c>
      <c r="O169" s="79" t="e">
        <f>'[2]БЮДЖЕТ 29.12.2016 затв'!P165+'[2]16.02.2017 '!P165+'[2]09.03.2017'!P165+[2]проект!P165</f>
        <v>#REF!</v>
      </c>
      <c r="P169" s="79">
        <f>D169+I169</f>
        <v>1861230</v>
      </c>
    </row>
    <row r="170" spans="1:16" s="10" customFormat="1" ht="107.25" customHeight="1">
      <c r="A170" s="24" t="s">
        <v>305</v>
      </c>
      <c r="B170" s="73" t="s">
        <v>36</v>
      </c>
      <c r="C170" s="27" t="s">
        <v>37</v>
      </c>
      <c r="D170" s="79">
        <f>E170+H170</f>
        <v>0</v>
      </c>
      <c r="E170" s="79">
        <f>'[1]04.07.2017'!E170+'[1]29.08.2017'!E170+[1]проект14.09.2017!E170</f>
        <v>0</v>
      </c>
      <c r="F170" s="79">
        <f>'[1]04.07.2017'!F170+'[1]29.08.2017'!F170+[1]проект14.09.2017!F170</f>
        <v>0</v>
      </c>
      <c r="G170" s="79">
        <f>'[1]04.07.2017'!G170+'[1]29.08.2017'!G170+[1]проект14.09.2017!G170</f>
        <v>0</v>
      </c>
      <c r="H170" s="79">
        <f>'[1]04.07.2017'!H170+'[1]29.08.2017'!H170+[1]проект14.09.2017!H170</f>
        <v>0</v>
      </c>
      <c r="I170" s="79">
        <f>J170+M170</f>
        <v>609900</v>
      </c>
      <c r="J170" s="79">
        <f>'[1]04.07.2017'!J170+'[1]29.08.2017'!J170+[1]проект14.09.2017!J170</f>
        <v>0</v>
      </c>
      <c r="K170" s="79">
        <f>'[1]04.07.2017'!K170+'[1]29.08.2017'!K170+[1]проект14.09.2017!K170</f>
        <v>0</v>
      </c>
      <c r="L170" s="79">
        <f>'[1]04.07.2017'!L170+'[1]29.08.2017'!L170+[1]проект14.09.2017!L170</f>
        <v>0</v>
      </c>
      <c r="M170" s="79">
        <f>'[1]04.07.2017'!M170+'[1]29.08.2017'!M170+[1]проект14.09.2017!M170</f>
        <v>609900</v>
      </c>
      <c r="N170" s="79">
        <f>'[1]04.07.2017'!N170+'[1]29.08.2017'!N170+[1]проект14.09.2017!N170</f>
        <v>609900</v>
      </c>
      <c r="O170" s="79" t="e">
        <f>'[2]БЮДЖЕТ 29.12.2016 затв'!P166+'[2]16.02.2017 '!P166+'[2]09.03.2017'!P166+[2]проект!P166</f>
        <v>#REF!</v>
      </c>
      <c r="P170" s="79">
        <f>D170+I170</f>
        <v>609900</v>
      </c>
    </row>
    <row r="171" spans="1:16" s="10" customFormat="1" ht="69.75">
      <c r="A171" s="24" t="s">
        <v>306</v>
      </c>
      <c r="B171" s="73"/>
      <c r="C171" s="27" t="s">
        <v>307</v>
      </c>
      <c r="D171" s="79">
        <f t="shared" ref="D171:P171" si="61">D172+D173</f>
        <v>0</v>
      </c>
      <c r="E171" s="79">
        <f t="shared" si="61"/>
        <v>0</v>
      </c>
      <c r="F171" s="79">
        <f t="shared" si="61"/>
        <v>0</v>
      </c>
      <c r="G171" s="79">
        <f t="shared" si="61"/>
        <v>0</v>
      </c>
      <c r="H171" s="79">
        <f t="shared" si="61"/>
        <v>0</v>
      </c>
      <c r="I171" s="79">
        <f t="shared" si="61"/>
        <v>1000000</v>
      </c>
      <c r="J171" s="79">
        <f t="shared" si="61"/>
        <v>0</v>
      </c>
      <c r="K171" s="79">
        <f t="shared" si="61"/>
        <v>0</v>
      </c>
      <c r="L171" s="79">
        <f t="shared" si="61"/>
        <v>0</v>
      </c>
      <c r="M171" s="79">
        <f t="shared" si="61"/>
        <v>1000000</v>
      </c>
      <c r="N171" s="79">
        <f t="shared" si="61"/>
        <v>1000000</v>
      </c>
      <c r="O171" s="79" t="e">
        <f t="shared" si="61"/>
        <v>#REF!</v>
      </c>
      <c r="P171" s="79">
        <f t="shared" si="61"/>
        <v>1000000</v>
      </c>
    </row>
    <row r="172" spans="1:16" s="25" customFormat="1" ht="139.5">
      <c r="A172" s="26" t="s">
        <v>308</v>
      </c>
      <c r="B172" s="74" t="s">
        <v>224</v>
      </c>
      <c r="C172" s="28" t="s">
        <v>309</v>
      </c>
      <c r="D172" s="80">
        <f>E172+H172</f>
        <v>0</v>
      </c>
      <c r="E172" s="80">
        <f>'[1]04.07.2017'!E172+'[1]29.08.2017'!E172+[1]проект14.09.2017!E172</f>
        <v>0</v>
      </c>
      <c r="F172" s="80">
        <f>'[1]04.07.2017'!F172+'[1]29.08.2017'!F172+[1]проект14.09.2017!F172</f>
        <v>0</v>
      </c>
      <c r="G172" s="80">
        <f>'[1]04.07.2017'!G172+'[1]29.08.2017'!G172+[1]проект14.09.2017!G172</f>
        <v>0</v>
      </c>
      <c r="H172" s="80">
        <f>'[1]04.07.2017'!H172+'[1]29.08.2017'!H172+[1]проект14.09.2017!H172</f>
        <v>0</v>
      </c>
      <c r="I172" s="80">
        <f>J172+M172</f>
        <v>700000</v>
      </c>
      <c r="J172" s="80">
        <f>'[1]04.07.2017'!J172+'[1]29.08.2017'!J172+[1]проект14.09.2017!J172</f>
        <v>0</v>
      </c>
      <c r="K172" s="80">
        <f>'[1]04.07.2017'!K172+'[1]29.08.2017'!K172+[1]проект14.09.2017!K172</f>
        <v>0</v>
      </c>
      <c r="L172" s="80">
        <f>'[1]04.07.2017'!L172+'[1]29.08.2017'!L172+[1]проект14.09.2017!L172</f>
        <v>0</v>
      </c>
      <c r="M172" s="80">
        <f>'[1]04.07.2017'!M172+'[1]29.08.2017'!M172+[1]проект14.09.2017!M172</f>
        <v>700000</v>
      </c>
      <c r="N172" s="80">
        <f>'[1]04.07.2017'!N172+'[1]29.08.2017'!N172+[1]проект14.09.2017!N172</f>
        <v>700000</v>
      </c>
      <c r="O172" s="80" t="e">
        <f>'[2]БЮДЖЕТ 29.12.2016 затв'!P168+'[2]16.02.2017 '!P168+'[2]09.03.2017'!P168+[2]проект!P168</f>
        <v>#REF!</v>
      </c>
      <c r="P172" s="80">
        <f>D172+I172</f>
        <v>700000</v>
      </c>
    </row>
    <row r="173" spans="1:16" s="25" customFormat="1" ht="200.25" customHeight="1">
      <c r="A173" s="26" t="s">
        <v>310</v>
      </c>
      <c r="B173" s="74" t="s">
        <v>224</v>
      </c>
      <c r="C173" s="28" t="s">
        <v>311</v>
      </c>
      <c r="D173" s="80">
        <f>E173+H173</f>
        <v>0</v>
      </c>
      <c r="E173" s="80">
        <f>'[1]04.07.2017'!E173+'[1]29.08.2017'!E173+[1]проект14.09.2017!E173</f>
        <v>0</v>
      </c>
      <c r="F173" s="80">
        <f>'[1]04.07.2017'!F173+'[1]29.08.2017'!F173+[1]проект14.09.2017!F173</f>
        <v>0</v>
      </c>
      <c r="G173" s="80">
        <f>'[1]04.07.2017'!G173+'[1]29.08.2017'!G173+[1]проект14.09.2017!G173</f>
        <v>0</v>
      </c>
      <c r="H173" s="80">
        <f>'[1]04.07.2017'!H173+'[1]29.08.2017'!H173+[1]проект14.09.2017!H173</f>
        <v>0</v>
      </c>
      <c r="I173" s="80">
        <f>J173+M173</f>
        <v>300000</v>
      </c>
      <c r="J173" s="80">
        <f>'[1]04.07.2017'!J173+'[1]29.08.2017'!J173+[1]проект14.09.2017!J173</f>
        <v>0</v>
      </c>
      <c r="K173" s="80">
        <f>'[1]04.07.2017'!K173+'[1]29.08.2017'!K173+[1]проект14.09.2017!K173</f>
        <v>0</v>
      </c>
      <c r="L173" s="80">
        <f>'[1]04.07.2017'!L173+'[1]29.08.2017'!L173+[1]проект14.09.2017!L173</f>
        <v>0</v>
      </c>
      <c r="M173" s="80">
        <f>'[1]04.07.2017'!M173+'[1]29.08.2017'!M173+[1]проект14.09.2017!M173</f>
        <v>300000</v>
      </c>
      <c r="N173" s="80">
        <f>'[1]04.07.2017'!N173+'[1]29.08.2017'!N173+[1]проект14.09.2017!N173</f>
        <v>300000</v>
      </c>
      <c r="O173" s="80" t="e">
        <f>'[2]БЮДЖЕТ 29.12.2016 затв'!P169+'[2]16.02.2017 '!P169+'[2]09.03.2017'!P169+[2]проект!P169</f>
        <v>#REF!</v>
      </c>
      <c r="P173" s="80">
        <f>D173+I173</f>
        <v>300000</v>
      </c>
    </row>
    <row r="174" spans="1:16" s="10" customFormat="1" ht="93">
      <c r="A174" s="24" t="s">
        <v>312</v>
      </c>
      <c r="B174" s="73" t="s">
        <v>53</v>
      </c>
      <c r="C174" s="37" t="s">
        <v>313</v>
      </c>
      <c r="D174" s="79">
        <f>E174+H174</f>
        <v>2410253</v>
      </c>
      <c r="E174" s="79">
        <f>'[1]04.07.2017'!E174+'[1]29.08.2017'!E174+[1]проект14.09.2017!E174</f>
        <v>198790</v>
      </c>
      <c r="F174" s="79">
        <f>'[1]04.07.2017'!F174+'[1]29.08.2017'!F174+[1]проект14.09.2017!F174</f>
        <v>0</v>
      </c>
      <c r="G174" s="79">
        <f>'[1]04.07.2017'!G174+'[1]29.08.2017'!G174+[1]проект14.09.2017!G174</f>
        <v>0</v>
      </c>
      <c r="H174" s="79">
        <f>'[1]04.07.2017'!H174+'[1]29.08.2017'!H174+[1]проект14.09.2017!H174</f>
        <v>2211463</v>
      </c>
      <c r="I174" s="79">
        <f>J174+M174</f>
        <v>475127</v>
      </c>
      <c r="J174" s="79">
        <f>'[1]04.07.2017'!J174+'[1]29.08.2017'!J174+[1]проект14.09.2017!J174</f>
        <v>0</v>
      </c>
      <c r="K174" s="79">
        <f>'[1]04.07.2017'!K174+'[1]29.08.2017'!K174+[1]проект14.09.2017!K174</f>
        <v>0</v>
      </c>
      <c r="L174" s="79">
        <f>'[1]04.07.2017'!L174+'[1]29.08.2017'!L174+[1]проект14.09.2017!L174</f>
        <v>0</v>
      </c>
      <c r="M174" s="79">
        <f>'[1]04.07.2017'!M174+'[1]29.08.2017'!M174+[1]проект14.09.2017!M174</f>
        <v>475127</v>
      </c>
      <c r="N174" s="79">
        <f>'[1]04.07.2017'!N174+'[1]29.08.2017'!N174+[1]проект14.09.2017!N174</f>
        <v>245000</v>
      </c>
      <c r="O174" s="79" t="e">
        <f>'[2]БЮДЖЕТ 29.12.2016 затв'!P170+'[2]16.02.2017 '!P170+'[2]09.03.2017'!P170+[2]проект!P170</f>
        <v>#REF!</v>
      </c>
      <c r="P174" s="79">
        <f>D174+I174</f>
        <v>2885380</v>
      </c>
    </row>
    <row r="175" spans="1:16" s="10" customFormat="1" ht="35.25">
      <c r="A175" s="24" t="s">
        <v>314</v>
      </c>
      <c r="B175" s="73" t="s">
        <v>66</v>
      </c>
      <c r="C175" s="27" t="s">
        <v>67</v>
      </c>
      <c r="D175" s="79">
        <f>E175+H175</f>
        <v>807300</v>
      </c>
      <c r="E175" s="79">
        <f>'[1]04.07.2017'!E175+'[1]29.08.2017'!E175+[1]проект14.09.2017!E175</f>
        <v>807300</v>
      </c>
      <c r="F175" s="79">
        <f>'[1]04.07.2017'!F175+'[1]29.08.2017'!F175+[1]проект14.09.2017!F175</f>
        <v>0</v>
      </c>
      <c r="G175" s="79">
        <f>'[1]04.07.2017'!G175+'[1]29.08.2017'!G175+[1]проект14.09.2017!G175</f>
        <v>0</v>
      </c>
      <c r="H175" s="79">
        <f>'[1]04.07.2017'!H175+'[1]29.08.2017'!H175+[1]проект14.09.2017!H175</f>
        <v>0</v>
      </c>
      <c r="I175" s="79">
        <f>J175+M175</f>
        <v>0</v>
      </c>
      <c r="J175" s="79">
        <f>'[1]04.07.2017'!J175+'[1]29.08.2017'!J175+[1]проект14.09.2017!J175</f>
        <v>0</v>
      </c>
      <c r="K175" s="79">
        <f>'[1]04.07.2017'!K175+'[1]29.08.2017'!K175+[1]проект14.09.2017!K175</f>
        <v>0</v>
      </c>
      <c r="L175" s="79">
        <f>'[1]04.07.2017'!L175+'[1]29.08.2017'!L175+[1]проект14.09.2017!L175</f>
        <v>0</v>
      </c>
      <c r="M175" s="79">
        <f>'[1]04.07.2017'!M175+'[1]29.08.2017'!M175+[1]проект14.09.2017!M175</f>
        <v>0</v>
      </c>
      <c r="N175" s="79">
        <f>'[1]04.07.2017'!N175+'[1]29.08.2017'!N175+[1]проект14.09.2017!N175</f>
        <v>0</v>
      </c>
      <c r="O175" s="79" t="e">
        <f>'[2]БЮДЖЕТ 29.12.2016 затв'!P171+'[2]16.02.2017 '!P171+'[2]09.03.2017'!P171+[2]проект!P171</f>
        <v>#REF!</v>
      </c>
      <c r="P175" s="79">
        <f>D175+I175</f>
        <v>807300</v>
      </c>
    </row>
    <row r="176" spans="1:16" s="17" customFormat="1" ht="131.25" customHeight="1">
      <c r="A176" s="14" t="s">
        <v>315</v>
      </c>
      <c r="B176" s="75"/>
      <c r="C176" s="16" t="s">
        <v>316</v>
      </c>
      <c r="D176" s="77">
        <f t="shared" ref="D176:P176" si="62">SUM(D177)</f>
        <v>14453267</v>
      </c>
      <c r="E176" s="79">
        <f>'[1]04.07.2017'!E176+'[1]29.08.2017'!E176+[1]проект14.09.2017!E176</f>
        <v>14453267</v>
      </c>
      <c r="F176" s="79">
        <f>'[1]04.07.2017'!F176+'[1]29.08.2017'!F176+[1]проект14.09.2017!F176</f>
        <v>6124136</v>
      </c>
      <c r="G176" s="79">
        <f>'[1]04.07.2017'!G176+'[1]29.08.2017'!G176+[1]проект14.09.2017!G176</f>
        <v>0</v>
      </c>
      <c r="H176" s="79">
        <f>'[1]04.07.2017'!H176+'[1]29.08.2017'!H176+[1]проект14.09.2017!H176</f>
        <v>0</v>
      </c>
      <c r="I176" s="77">
        <f t="shared" si="62"/>
        <v>0</v>
      </c>
      <c r="J176" s="77">
        <f t="shared" si="62"/>
        <v>0</v>
      </c>
      <c r="K176" s="77">
        <f t="shared" si="62"/>
        <v>0</v>
      </c>
      <c r="L176" s="77">
        <f t="shared" si="62"/>
        <v>0</v>
      </c>
      <c r="M176" s="77">
        <f t="shared" si="62"/>
        <v>0</v>
      </c>
      <c r="N176" s="77">
        <f t="shared" si="62"/>
        <v>0</v>
      </c>
      <c r="O176" s="77" t="e">
        <f t="shared" si="62"/>
        <v>#REF!</v>
      </c>
      <c r="P176" s="77">
        <f t="shared" si="62"/>
        <v>14453267</v>
      </c>
    </row>
    <row r="177" spans="1:16" s="19" customFormat="1" ht="142.5" customHeight="1">
      <c r="A177" s="15" t="s">
        <v>317</v>
      </c>
      <c r="B177" s="70"/>
      <c r="C177" s="18" t="s">
        <v>318</v>
      </c>
      <c r="D177" s="78">
        <f t="shared" ref="D177:P177" si="63">SUM(D178+D180+D179)</f>
        <v>14453267</v>
      </c>
      <c r="E177" s="79">
        <f>'[1]04.07.2017'!E177+'[1]29.08.2017'!E177+[1]проект14.09.2017!E177</f>
        <v>14453267</v>
      </c>
      <c r="F177" s="79">
        <f>'[1]04.07.2017'!F177+'[1]29.08.2017'!F177+[1]проект14.09.2017!F177</f>
        <v>6124136</v>
      </c>
      <c r="G177" s="79">
        <f>'[1]04.07.2017'!G177+'[1]29.08.2017'!G177+[1]проект14.09.2017!G177</f>
        <v>0</v>
      </c>
      <c r="H177" s="79">
        <f>'[1]04.07.2017'!H177+'[1]29.08.2017'!H177+[1]проект14.09.2017!H177</f>
        <v>0</v>
      </c>
      <c r="I177" s="78">
        <f t="shared" si="63"/>
        <v>0</v>
      </c>
      <c r="J177" s="78">
        <f t="shared" si="63"/>
        <v>0</v>
      </c>
      <c r="K177" s="78">
        <f t="shared" si="63"/>
        <v>0</v>
      </c>
      <c r="L177" s="78">
        <f t="shared" si="63"/>
        <v>0</v>
      </c>
      <c r="M177" s="78">
        <f t="shared" si="63"/>
        <v>0</v>
      </c>
      <c r="N177" s="78">
        <f t="shared" si="63"/>
        <v>0</v>
      </c>
      <c r="O177" s="78" t="e">
        <f t="shared" si="63"/>
        <v>#REF!</v>
      </c>
      <c r="P177" s="78">
        <f t="shared" si="63"/>
        <v>14453267</v>
      </c>
    </row>
    <row r="178" spans="1:16" s="10" customFormat="1" ht="146.25" customHeight="1">
      <c r="A178" s="24" t="s">
        <v>319</v>
      </c>
      <c r="B178" s="73" t="s">
        <v>28</v>
      </c>
      <c r="C178" s="27" t="s">
        <v>72</v>
      </c>
      <c r="D178" s="79">
        <f>E178+H178</f>
        <v>7924334</v>
      </c>
      <c r="E178" s="79">
        <f>'[1]04.07.2017'!E178+'[1]29.08.2017'!E178+[1]проект14.09.2017!E178</f>
        <v>7924334</v>
      </c>
      <c r="F178" s="79">
        <f>'[1]04.07.2017'!F178+'[1]29.08.2017'!F178+[1]проект14.09.2017!F178</f>
        <v>6124136</v>
      </c>
      <c r="G178" s="79">
        <f>'[1]04.07.2017'!G178+'[1]29.08.2017'!G178+[1]проект14.09.2017!G178</f>
        <v>0</v>
      </c>
      <c r="H178" s="79">
        <f>'[1]04.07.2017'!H178+'[1]29.08.2017'!H178+[1]проект14.09.2017!H178</f>
        <v>0</v>
      </c>
      <c r="I178" s="79">
        <f>J178+M178</f>
        <v>0</v>
      </c>
      <c r="J178" s="79">
        <f>'[1]04.07.2017'!J178+'[1]29.08.2017'!J178+[1]проект14.09.2017!J178</f>
        <v>0</v>
      </c>
      <c r="K178" s="79">
        <f>'[1]04.07.2017'!K178+'[1]29.08.2017'!K178+[1]проект14.09.2017!K178</f>
        <v>0</v>
      </c>
      <c r="L178" s="79">
        <f>'[1]04.07.2017'!L178+'[1]29.08.2017'!L178+[1]проект14.09.2017!L178</f>
        <v>0</v>
      </c>
      <c r="M178" s="79">
        <f>'[1]04.07.2017'!M178+'[1]29.08.2017'!M178+[1]проект14.09.2017!M178</f>
        <v>0</v>
      </c>
      <c r="N178" s="79">
        <f>'[1]04.07.2017'!N178+'[1]29.08.2017'!N178+[1]проект14.09.2017!N178</f>
        <v>0</v>
      </c>
      <c r="O178" s="79" t="e">
        <f>'[2]БЮДЖЕТ 29.12.2016 затв'!P174+'[2]16.02.2017 '!P174+'[2]09.03.2017'!P174+[2]проект!P174</f>
        <v>#REF!</v>
      </c>
      <c r="P178" s="79">
        <f>D178+I178</f>
        <v>7924334</v>
      </c>
    </row>
    <row r="179" spans="1:16" s="10" customFormat="1" ht="35.25">
      <c r="A179" s="24" t="s">
        <v>320</v>
      </c>
      <c r="B179" s="73" t="s">
        <v>66</v>
      </c>
      <c r="C179" s="27" t="s">
        <v>67</v>
      </c>
      <c r="D179" s="79">
        <f>E179+H179</f>
        <v>481000</v>
      </c>
      <c r="E179" s="79">
        <f>'[1]04.07.2017'!E179+'[1]29.08.2017'!E179+[1]проект14.09.2017!E179</f>
        <v>481000</v>
      </c>
      <c r="F179" s="79">
        <f>'[1]04.07.2017'!F179+'[1]29.08.2017'!F179+[1]проект14.09.2017!F179</f>
        <v>0</v>
      </c>
      <c r="G179" s="79">
        <f>'[1]04.07.2017'!G179+'[1]29.08.2017'!G179+[1]проект14.09.2017!G179</f>
        <v>0</v>
      </c>
      <c r="H179" s="79">
        <f>'[1]04.07.2017'!H179+'[1]29.08.2017'!H179+[1]проект14.09.2017!H179</f>
        <v>0</v>
      </c>
      <c r="I179" s="79">
        <f>J179+M179</f>
        <v>0</v>
      </c>
      <c r="J179" s="79">
        <f>'[1]04.07.2017'!J179+'[1]29.08.2017'!J179+[1]проект14.09.2017!J179</f>
        <v>0</v>
      </c>
      <c r="K179" s="79">
        <f>'[1]04.07.2017'!K179+'[1]29.08.2017'!K179+[1]проект14.09.2017!K179</f>
        <v>0</v>
      </c>
      <c r="L179" s="79">
        <f>'[1]04.07.2017'!L179+'[1]29.08.2017'!L179+[1]проект14.09.2017!L179</f>
        <v>0</v>
      </c>
      <c r="M179" s="79">
        <f>'[1]04.07.2017'!M179+'[1]29.08.2017'!M179+[1]проект14.09.2017!M179</f>
        <v>0</v>
      </c>
      <c r="N179" s="79">
        <f>'[1]04.07.2017'!N179+'[1]29.08.2017'!N179+[1]проект14.09.2017!N179</f>
        <v>0</v>
      </c>
      <c r="O179" s="79" t="e">
        <f>'[2]БЮДЖЕТ 29.12.2016 затв'!P175+'[2]16.02.2017 '!P175+'[2]09.03.2017'!P175+[2]проект!P175</f>
        <v>#REF!</v>
      </c>
      <c r="P179" s="79">
        <f>D179+I179</f>
        <v>481000</v>
      </c>
    </row>
    <row r="180" spans="1:16" s="10" customFormat="1" ht="46.5">
      <c r="A180" s="24" t="s">
        <v>321</v>
      </c>
      <c r="B180" s="73" t="s">
        <v>322</v>
      </c>
      <c r="C180" s="37" t="s">
        <v>323</v>
      </c>
      <c r="D180" s="79">
        <f>E180+H180</f>
        <v>6047933</v>
      </c>
      <c r="E180" s="79">
        <f>'[1]04.07.2017'!E180+'[1]29.08.2017'!E180+[1]проект14.09.2017!E180</f>
        <v>6047933</v>
      </c>
      <c r="F180" s="79">
        <f>'[1]04.07.2017'!F180+'[1]29.08.2017'!F180+[1]проект14.09.2017!F180</f>
        <v>0</v>
      </c>
      <c r="G180" s="79">
        <f>'[1]04.07.2017'!G180+'[1]29.08.2017'!G180+[1]проект14.09.2017!G180</f>
        <v>0</v>
      </c>
      <c r="H180" s="79">
        <f>'[1]04.07.2017'!H180+'[1]29.08.2017'!H180+[1]проект14.09.2017!H180</f>
        <v>0</v>
      </c>
      <c r="I180" s="79">
        <f>J180+M180</f>
        <v>0</v>
      </c>
      <c r="J180" s="79">
        <f>'[1]04.07.2017'!J180+'[1]29.08.2017'!J180+[1]проект14.09.2017!J180</f>
        <v>0</v>
      </c>
      <c r="K180" s="79">
        <f>'[1]04.07.2017'!K180+'[1]29.08.2017'!K180+[1]проект14.09.2017!K180</f>
        <v>0</v>
      </c>
      <c r="L180" s="79">
        <f>'[1]04.07.2017'!L180+'[1]29.08.2017'!L180+[1]проект14.09.2017!L180</f>
        <v>0</v>
      </c>
      <c r="M180" s="79">
        <f>'[1]04.07.2017'!M180+'[1]29.08.2017'!M180+[1]проект14.09.2017!M180</f>
        <v>0</v>
      </c>
      <c r="N180" s="79">
        <f>'[1]04.07.2017'!N180+'[1]29.08.2017'!N180+[1]проект14.09.2017!N180</f>
        <v>0</v>
      </c>
      <c r="O180" s="79" t="e">
        <f>'[2]БЮДЖЕТ 29.12.2016 затв'!P176+'[2]16.02.2017 '!P176+'[2]09.03.2017'!P176+[2]проект!P176</f>
        <v>#REF!</v>
      </c>
      <c r="P180" s="79">
        <f>D180+I180</f>
        <v>6047933</v>
      </c>
    </row>
    <row r="181" spans="1:16" s="17" customFormat="1" ht="283.5" customHeight="1">
      <c r="A181" s="14" t="s">
        <v>324</v>
      </c>
      <c r="B181" s="75"/>
      <c r="C181" s="16" t="s">
        <v>325</v>
      </c>
      <c r="D181" s="77">
        <f t="shared" ref="D181:P181" si="64">SUM(D182)</f>
        <v>877868997</v>
      </c>
      <c r="E181" s="77">
        <f t="shared" si="64"/>
        <v>875868997</v>
      </c>
      <c r="F181" s="77">
        <f t="shared" si="64"/>
        <v>0</v>
      </c>
      <c r="G181" s="77">
        <f t="shared" si="64"/>
        <v>0</v>
      </c>
      <c r="H181" s="77">
        <f t="shared" si="64"/>
        <v>0</v>
      </c>
      <c r="I181" s="77">
        <f t="shared" si="64"/>
        <v>500000</v>
      </c>
      <c r="J181" s="77">
        <f t="shared" si="64"/>
        <v>0</v>
      </c>
      <c r="K181" s="77">
        <f t="shared" si="64"/>
        <v>0</v>
      </c>
      <c r="L181" s="77">
        <f t="shared" si="64"/>
        <v>0</v>
      </c>
      <c r="M181" s="77">
        <f t="shared" si="64"/>
        <v>500000</v>
      </c>
      <c r="N181" s="77">
        <f t="shared" si="64"/>
        <v>500000</v>
      </c>
      <c r="O181" s="77" t="e">
        <f t="shared" si="64"/>
        <v>#REF!</v>
      </c>
      <c r="P181" s="77">
        <f t="shared" si="64"/>
        <v>878368997</v>
      </c>
    </row>
    <row r="182" spans="1:16" s="19" customFormat="1" ht="255.75" customHeight="1">
      <c r="A182" s="15" t="s">
        <v>326</v>
      </c>
      <c r="B182" s="70"/>
      <c r="C182" s="38" t="s">
        <v>325</v>
      </c>
      <c r="D182" s="78">
        <f t="shared" ref="D182:P182" si="65">D183+D184+D185+D186+D190+D188+D189</f>
        <v>877868997</v>
      </c>
      <c r="E182" s="78">
        <f t="shared" si="65"/>
        <v>875868997</v>
      </c>
      <c r="F182" s="78">
        <f t="shared" si="65"/>
        <v>0</v>
      </c>
      <c r="G182" s="78">
        <f t="shared" si="65"/>
        <v>0</v>
      </c>
      <c r="H182" s="78">
        <f t="shared" si="65"/>
        <v>0</v>
      </c>
      <c r="I182" s="78">
        <f t="shared" si="65"/>
        <v>500000</v>
      </c>
      <c r="J182" s="78">
        <f t="shared" si="65"/>
        <v>0</v>
      </c>
      <c r="K182" s="78">
        <f t="shared" si="65"/>
        <v>0</v>
      </c>
      <c r="L182" s="78">
        <f t="shared" si="65"/>
        <v>0</v>
      </c>
      <c r="M182" s="78">
        <f t="shared" si="65"/>
        <v>500000</v>
      </c>
      <c r="N182" s="78">
        <f t="shared" si="65"/>
        <v>500000</v>
      </c>
      <c r="O182" s="78" t="e">
        <f t="shared" si="65"/>
        <v>#REF!</v>
      </c>
      <c r="P182" s="78">
        <f t="shared" si="65"/>
        <v>878368997</v>
      </c>
    </row>
    <row r="183" spans="1:16" s="10" customFormat="1" ht="36.75" customHeight="1">
      <c r="A183" s="24" t="s">
        <v>327</v>
      </c>
      <c r="B183" s="73" t="s">
        <v>66</v>
      </c>
      <c r="C183" s="27" t="s">
        <v>328</v>
      </c>
      <c r="D183" s="79">
        <v>2000000</v>
      </c>
      <c r="E183" s="79">
        <f>'[1]04.07.2017'!E183+'[1]29.08.2017'!E183+[1]проект14.09.2017!E183</f>
        <v>0</v>
      </c>
      <c r="F183" s="79">
        <f>'[1]04.07.2017'!F183+'[1]29.08.2017'!F183+[1]проект14.09.2017!F183</f>
        <v>0</v>
      </c>
      <c r="G183" s="79">
        <f>'[1]04.07.2017'!G183+'[1]29.08.2017'!G183+[1]проект14.09.2017!G183</f>
        <v>0</v>
      </c>
      <c r="H183" s="79">
        <f>'[1]04.07.2017'!H183+'[1]29.08.2017'!H183+[1]проект14.09.2017!H183</f>
        <v>0</v>
      </c>
      <c r="I183" s="79">
        <f>J183+M183</f>
        <v>0</v>
      </c>
      <c r="J183" s="79">
        <f>'[1]04.07.2017'!J183+'[1]29.08.2017'!J183+[1]проект14.09.2017!J183</f>
        <v>0</v>
      </c>
      <c r="K183" s="79">
        <f>'[1]04.07.2017'!K183+'[1]29.08.2017'!K183+[1]проект14.09.2017!K183</f>
        <v>0</v>
      </c>
      <c r="L183" s="79">
        <f>'[1]04.07.2017'!L183+'[1]29.08.2017'!L183+[1]проект14.09.2017!L183</f>
        <v>0</v>
      </c>
      <c r="M183" s="79">
        <f>'[1]04.07.2017'!M183+'[1]29.08.2017'!M183+[1]проект14.09.2017!M183</f>
        <v>0</v>
      </c>
      <c r="N183" s="79">
        <f>'[1]04.07.2017'!N183+'[1]29.08.2017'!N183+[1]проект14.09.2017!N183</f>
        <v>0</v>
      </c>
      <c r="O183" s="79" t="e">
        <f>'[2]БЮДЖЕТ 29.12.2016 затв'!P180+'[2]16.02.2017 '!P180+'[2]09.03.2017'!P180+[2]проект!P180</f>
        <v>#REF!</v>
      </c>
      <c r="P183" s="79">
        <f>D183+I183</f>
        <v>2000000</v>
      </c>
    </row>
    <row r="184" spans="1:16" s="10" customFormat="1" ht="38.25" customHeight="1">
      <c r="A184" s="24" t="s">
        <v>329</v>
      </c>
      <c r="B184" s="73" t="s">
        <v>200</v>
      </c>
      <c r="C184" s="27" t="s">
        <v>330</v>
      </c>
      <c r="D184" s="79">
        <f>E184+H184</f>
        <v>38570100</v>
      </c>
      <c r="E184" s="79">
        <f>'[1]04.07.2017'!E184+'[1]29.08.2017'!E184+[1]проект14.09.2017!E184</f>
        <v>38570100</v>
      </c>
      <c r="F184" s="79">
        <f>'[1]04.07.2017'!F184+'[1]29.08.2017'!F184+[1]проект14.09.2017!F184</f>
        <v>0</v>
      </c>
      <c r="G184" s="79">
        <f>'[1]04.07.2017'!G184+'[1]29.08.2017'!G184+[1]проект14.09.2017!G184</f>
        <v>0</v>
      </c>
      <c r="H184" s="79">
        <f>'[1]04.07.2017'!H184+'[1]29.08.2017'!H184+[1]проект14.09.2017!H184</f>
        <v>0</v>
      </c>
      <c r="I184" s="79">
        <f>J184+M184</f>
        <v>0</v>
      </c>
      <c r="J184" s="79">
        <f>'[1]04.07.2017'!J184+'[1]29.08.2017'!J184+[1]проект14.09.2017!J184</f>
        <v>0</v>
      </c>
      <c r="K184" s="79">
        <f>'[1]04.07.2017'!K184+'[1]29.08.2017'!K184+[1]проект14.09.2017!K184</f>
        <v>0</v>
      </c>
      <c r="L184" s="79">
        <f>'[1]04.07.2017'!L184+'[1]29.08.2017'!L184+[1]проект14.09.2017!L184</f>
        <v>0</v>
      </c>
      <c r="M184" s="79">
        <f>'[1]04.07.2017'!M184+'[1]29.08.2017'!M184+[1]проект14.09.2017!M184</f>
        <v>0</v>
      </c>
      <c r="N184" s="79">
        <f>'[1]04.07.2017'!N184+'[1]29.08.2017'!N184+[1]проект14.09.2017!N184</f>
        <v>0</v>
      </c>
      <c r="O184" s="79" t="e">
        <f>'[2]БЮДЖЕТ 29.12.2016 затв'!P181+'[2]16.02.2017 '!P181+'[2]09.03.2017'!P181+[2]проект!P181</f>
        <v>#REF!</v>
      </c>
      <c r="P184" s="79">
        <f>D184+I184</f>
        <v>38570100</v>
      </c>
    </row>
    <row r="185" spans="1:16" s="10" customFormat="1" ht="395.25" customHeight="1">
      <c r="A185" s="24" t="s">
        <v>331</v>
      </c>
      <c r="B185" s="73" t="s">
        <v>200</v>
      </c>
      <c r="C185" s="34" t="s">
        <v>345</v>
      </c>
      <c r="D185" s="79">
        <f>E185+H185</f>
        <v>309415300</v>
      </c>
      <c r="E185" s="79">
        <f>'[1]04.07.2017'!E185+'[1]29.08.2017'!E185+[1]проект14.09.2017!E185</f>
        <v>309415300</v>
      </c>
      <c r="F185" s="79">
        <f>'[1]04.07.2017'!F185+'[1]29.08.2017'!F185+[1]проект14.09.2017!F185</f>
        <v>0</v>
      </c>
      <c r="G185" s="79">
        <f>'[1]04.07.2017'!G185+'[1]29.08.2017'!G185+[1]проект14.09.2017!G185</f>
        <v>0</v>
      </c>
      <c r="H185" s="79">
        <f>'[1]04.07.2017'!H185+'[1]29.08.2017'!H185+[1]проект14.09.2017!H185</f>
        <v>0</v>
      </c>
      <c r="I185" s="79">
        <f>J185+M185</f>
        <v>0</v>
      </c>
      <c r="J185" s="79">
        <f>'[1]04.07.2017'!J185+'[1]29.08.2017'!J185+[1]проект14.09.2017!J185</f>
        <v>0</v>
      </c>
      <c r="K185" s="79">
        <f>'[1]04.07.2017'!K185+'[1]29.08.2017'!K185+[1]проект14.09.2017!K185</f>
        <v>0</v>
      </c>
      <c r="L185" s="79">
        <f>'[1]04.07.2017'!L185+'[1]29.08.2017'!L185+[1]проект14.09.2017!L185</f>
        <v>0</v>
      </c>
      <c r="M185" s="79">
        <f>'[1]04.07.2017'!M185+'[1]29.08.2017'!M185+[1]проект14.09.2017!M185</f>
        <v>0</v>
      </c>
      <c r="N185" s="79">
        <f>'[1]04.07.2017'!N185+'[1]29.08.2017'!N185+[1]проект14.09.2017!N185</f>
        <v>0</v>
      </c>
      <c r="O185" s="79" t="e">
        <f>'[2]БЮДЖЕТ 29.12.2016 затв'!P182+'[2]16.02.2017 '!P182+'[2]09.03.2017'!P182+[2]проект!P182</f>
        <v>#REF!</v>
      </c>
      <c r="P185" s="79">
        <f>D185+I185</f>
        <v>309415300</v>
      </c>
    </row>
    <row r="186" spans="1:16" s="10" customFormat="1" ht="409.5" customHeight="1">
      <c r="A186" s="86" t="s">
        <v>332</v>
      </c>
      <c r="B186" s="88" t="s">
        <v>200</v>
      </c>
      <c r="C186" s="90" t="s">
        <v>333</v>
      </c>
      <c r="D186" s="83">
        <f>E186+H186</f>
        <v>481606700</v>
      </c>
      <c r="E186" s="83">
        <f>'[1]04.07.2017'!E186+'[1]29.08.2017'!E186+[1]проект14.09.2017!E186</f>
        <v>481606700</v>
      </c>
      <c r="F186" s="83">
        <f>'[1]04.07.2017'!F186+'[1]29.08.2017'!F186+[1]проект14.09.2017!F186</f>
        <v>0</v>
      </c>
      <c r="G186" s="83">
        <f>'[1]04.07.2017'!G186+'[1]29.08.2017'!G186+[1]проект14.09.2017!G186</f>
        <v>0</v>
      </c>
      <c r="H186" s="83">
        <f>'[1]04.07.2017'!H186+'[1]29.08.2017'!H186+[1]проект14.09.2017!H186</f>
        <v>0</v>
      </c>
      <c r="I186" s="83">
        <f>J186+M186</f>
        <v>0</v>
      </c>
      <c r="J186" s="83">
        <f>'[1]04.07.2017'!J186+'[1]29.08.2017'!J186+[1]проект14.09.2017!J186</f>
        <v>0</v>
      </c>
      <c r="K186" s="83">
        <f>'[1]04.07.2017'!K186+'[1]29.08.2017'!K186+[1]проект14.09.2017!K186</f>
        <v>0</v>
      </c>
      <c r="L186" s="83">
        <f>'[1]04.07.2017'!L186+'[1]29.08.2017'!L186+[1]проект14.09.2017!L186</f>
        <v>0</v>
      </c>
      <c r="M186" s="83">
        <f>'[1]04.07.2017'!M186+'[1]29.08.2017'!M186+[1]проект14.09.2017!M186</f>
        <v>0</v>
      </c>
      <c r="N186" s="83">
        <f>'[1]04.07.2017'!N186+'[1]29.08.2017'!N186+[1]проект14.09.2017!N186</f>
        <v>0</v>
      </c>
      <c r="O186" s="83" t="e">
        <f>'[2]БЮДЖЕТ 29.12.2016 затв'!P183+'[2]16.02.2017 '!P183+'[2]09.03.2017'!P183+[2]проект!P183</f>
        <v>#REF!</v>
      </c>
      <c r="P186" s="83">
        <f>D186+I186</f>
        <v>481606700</v>
      </c>
    </row>
    <row r="187" spans="1:16" s="10" customFormat="1" ht="61.5" customHeight="1">
      <c r="A187" s="87"/>
      <c r="B187" s="89"/>
      <c r="C187" s="91"/>
      <c r="D187" s="84"/>
      <c r="E187" s="84"/>
      <c r="F187" s="84"/>
      <c r="G187" s="84"/>
      <c r="H187" s="84"/>
      <c r="I187" s="84"/>
      <c r="J187" s="84"/>
      <c r="K187" s="84"/>
      <c r="L187" s="84"/>
      <c r="M187" s="84"/>
      <c r="N187" s="84"/>
      <c r="O187" s="84" t="e">
        <f>'[2]БЮДЖЕТ 29.12.2016 затв'!P184+'[2]16.02.2017 '!P184+'[2]09.03.2017'!P184+[2]проект!P184</f>
        <v>#REF!</v>
      </c>
      <c r="P187" s="84"/>
    </row>
    <row r="188" spans="1:16" s="10" customFormat="1" ht="255.75" customHeight="1">
      <c r="A188" s="24" t="s">
        <v>334</v>
      </c>
      <c r="B188" s="76" t="s">
        <v>200</v>
      </c>
      <c r="C188" s="34" t="s">
        <v>335</v>
      </c>
      <c r="D188" s="79">
        <f>E188+H188</f>
        <v>239100</v>
      </c>
      <c r="E188" s="79">
        <f>'[1]04.07.2017'!E188+'[1]29.08.2017'!E188+[1]проект14.09.2017!E188</f>
        <v>239100</v>
      </c>
      <c r="F188" s="79">
        <f>'[1]04.07.2017'!F188+'[1]29.08.2017'!F188+[1]проект14.09.2017!F188</f>
        <v>0</v>
      </c>
      <c r="G188" s="79">
        <f>'[1]04.07.2017'!G188+'[1]29.08.2017'!G188+[1]проект14.09.2017!G188</f>
        <v>0</v>
      </c>
      <c r="H188" s="79">
        <f>'[1]04.07.2017'!H188+'[1]29.08.2017'!H188+[1]проект14.09.2017!H188</f>
        <v>0</v>
      </c>
      <c r="I188" s="79">
        <f>J188+M188</f>
        <v>0</v>
      </c>
      <c r="J188" s="79">
        <f>'[1]04.07.2017'!J188+'[1]29.08.2017'!J188+[1]проект14.09.2017!J188</f>
        <v>0</v>
      </c>
      <c r="K188" s="79">
        <f>'[1]04.07.2017'!K188+'[1]29.08.2017'!K188+[1]проект14.09.2017!K188</f>
        <v>0</v>
      </c>
      <c r="L188" s="79">
        <f>'[1]04.07.2017'!L188+'[1]29.08.2017'!L188+[1]проект14.09.2017!L188</f>
        <v>0</v>
      </c>
      <c r="M188" s="79">
        <f>'[1]04.07.2017'!M188+'[1]29.08.2017'!M188+[1]проект14.09.2017!M188</f>
        <v>0</v>
      </c>
      <c r="N188" s="79">
        <f>'[1]04.07.2017'!N188+'[1]29.08.2017'!N188+[1]проект14.09.2017!N188</f>
        <v>0</v>
      </c>
      <c r="O188" s="79" t="e">
        <f>'[2]БЮДЖЕТ 29.12.2016 затв'!P185+'[2]16.02.2017 '!P185+'[2]09.03.2017'!P185+[2]проект!P185</f>
        <v>#REF!</v>
      </c>
      <c r="P188" s="79">
        <f>D188+I188</f>
        <v>239100</v>
      </c>
    </row>
    <row r="189" spans="1:16" s="10" customFormat="1" ht="225.75" customHeight="1">
      <c r="A189" s="24" t="s">
        <v>336</v>
      </c>
      <c r="B189" s="76" t="s">
        <v>200</v>
      </c>
      <c r="C189" s="34" t="s">
        <v>337</v>
      </c>
      <c r="D189" s="79">
        <f>E189+H189</f>
        <v>500000</v>
      </c>
      <c r="E189" s="79">
        <f>'[1]04.07.2017'!E189+'[1]29.08.2017'!E189+[1]проект14.09.2017!E189</f>
        <v>500000</v>
      </c>
      <c r="F189" s="79">
        <f>'[1]04.07.2017'!F189+'[1]29.08.2017'!F189+[1]проект14.09.2017!F189</f>
        <v>0</v>
      </c>
      <c r="G189" s="79">
        <f>'[1]04.07.2017'!G189+'[1]29.08.2017'!G189+[1]проект14.09.2017!G189</f>
        <v>0</v>
      </c>
      <c r="H189" s="79">
        <f>'[1]04.07.2017'!H189+'[1]29.08.2017'!H189+[1]проект14.09.2017!H189</f>
        <v>0</v>
      </c>
      <c r="I189" s="79">
        <f>J189+M189</f>
        <v>0</v>
      </c>
      <c r="J189" s="79">
        <f>'[1]04.07.2017'!J189+'[1]29.08.2017'!J189+[1]проект14.09.2017!J189</f>
        <v>0</v>
      </c>
      <c r="K189" s="79">
        <f>'[1]04.07.2017'!K189+'[1]29.08.2017'!K189+[1]проект14.09.2017!K189</f>
        <v>0</v>
      </c>
      <c r="L189" s="79">
        <f>'[1]04.07.2017'!L189+'[1]29.08.2017'!L189+[1]проект14.09.2017!L189</f>
        <v>0</v>
      </c>
      <c r="M189" s="79">
        <f>'[1]04.07.2017'!M189+'[1]29.08.2017'!M189+[1]проект14.09.2017!M189</f>
        <v>0</v>
      </c>
      <c r="N189" s="79">
        <f>'[1]04.07.2017'!N189+'[1]29.08.2017'!N189+[1]проект14.09.2017!N189</f>
        <v>0</v>
      </c>
      <c r="O189" s="79" t="e">
        <f>'[2]БЮДЖЕТ 29.12.2016 затв'!P186+'[2]16.02.2017 '!P186+'[2]09.03.2017'!P186+[2]проект!P186</f>
        <v>#REF!</v>
      </c>
      <c r="P189" s="79">
        <f>D189+I189</f>
        <v>500000</v>
      </c>
    </row>
    <row r="190" spans="1:16" s="10" customFormat="1" ht="63.75" customHeight="1">
      <c r="A190" s="24" t="s">
        <v>338</v>
      </c>
      <c r="B190" s="73" t="s">
        <v>200</v>
      </c>
      <c r="C190" s="34" t="s">
        <v>204</v>
      </c>
      <c r="D190" s="79">
        <f>E190+H190</f>
        <v>45537797</v>
      </c>
      <c r="E190" s="79">
        <f>'[1]04.07.2017'!E190+'[1]29.08.2017'!E190+[1]проект14.09.2017!E190</f>
        <v>45537797</v>
      </c>
      <c r="F190" s="79">
        <f>'[1]04.07.2017'!F190+'[1]29.08.2017'!F190+[1]проект14.09.2017!F190</f>
        <v>0</v>
      </c>
      <c r="G190" s="79">
        <f>'[1]04.07.2017'!G190+'[1]29.08.2017'!G190+[1]проект14.09.2017!G190</f>
        <v>0</v>
      </c>
      <c r="H190" s="79">
        <f>'[1]04.07.2017'!H190+'[1]29.08.2017'!H190+[1]проект14.09.2017!H190</f>
        <v>0</v>
      </c>
      <c r="I190" s="79">
        <f>J190+M190</f>
        <v>500000</v>
      </c>
      <c r="J190" s="79">
        <f>'[1]04.07.2017'!J190+'[1]29.08.2017'!J190+[1]проект14.09.2017!J190</f>
        <v>0</v>
      </c>
      <c r="K190" s="79">
        <f>'[1]04.07.2017'!K190+'[1]29.08.2017'!K190+[1]проект14.09.2017!K190</f>
        <v>0</v>
      </c>
      <c r="L190" s="79">
        <f>'[1]04.07.2017'!L190+'[1]29.08.2017'!L190+[1]проект14.09.2017!L190</f>
        <v>0</v>
      </c>
      <c r="M190" s="79">
        <f>'[1]04.07.2017'!M190+'[1]29.08.2017'!M190+[1]проект14.09.2017!M190</f>
        <v>500000</v>
      </c>
      <c r="N190" s="79">
        <f>'[1]04.07.2017'!N190+'[1]29.08.2017'!N190+[1]проект14.09.2017!N190</f>
        <v>500000</v>
      </c>
      <c r="O190" s="79" t="e">
        <f>'[2]БЮДЖЕТ 29.12.2016 затв'!P187+'[2]16.02.2017 '!P187+'[2]09.03.2017'!P187+[2]проект!P187</f>
        <v>#REF!</v>
      </c>
      <c r="P190" s="79">
        <f>D190+I190</f>
        <v>46037797</v>
      </c>
    </row>
    <row r="191" spans="1:16" s="17" customFormat="1" ht="87" customHeight="1">
      <c r="A191" s="39"/>
      <c r="B191" s="40"/>
      <c r="C191" s="41" t="s">
        <v>339</v>
      </c>
      <c r="D191" s="77">
        <f t="shared" ref="D191:P191" si="66">SUM(D12+D29+D49+D71+D85+D108+D123+D143+D156+D166+D176+D181)</f>
        <v>2310740558.02</v>
      </c>
      <c r="E191" s="77">
        <f t="shared" si="66"/>
        <v>2212945268.0299997</v>
      </c>
      <c r="F191" s="77">
        <f t="shared" si="66"/>
        <v>622908596</v>
      </c>
      <c r="G191" s="77">
        <f t="shared" si="66"/>
        <v>104748178</v>
      </c>
      <c r="H191" s="77">
        <f t="shared" si="66"/>
        <v>95795289.989999995</v>
      </c>
      <c r="I191" s="77">
        <f t="shared" si="66"/>
        <v>593896981.92999995</v>
      </c>
      <c r="J191" s="77">
        <f t="shared" si="66"/>
        <v>32110392</v>
      </c>
      <c r="K191" s="77">
        <f t="shared" si="66"/>
        <v>1959400</v>
      </c>
      <c r="L191" s="77">
        <f t="shared" si="66"/>
        <v>84000</v>
      </c>
      <c r="M191" s="77">
        <f t="shared" si="66"/>
        <v>561786589.92999995</v>
      </c>
      <c r="N191" s="77">
        <f t="shared" si="66"/>
        <v>510480431.62</v>
      </c>
      <c r="O191" s="77" t="e">
        <f t="shared" si="66"/>
        <v>#REF!</v>
      </c>
      <c r="P191" s="77">
        <f t="shared" si="66"/>
        <v>2904637539.9499998</v>
      </c>
    </row>
    <row r="192" spans="1:16" s="17" customFormat="1" ht="86.25" customHeight="1">
      <c r="A192" s="42"/>
      <c r="B192" s="66"/>
      <c r="C192" s="43"/>
      <c r="D192" s="44"/>
      <c r="E192" s="44"/>
      <c r="F192" s="44"/>
      <c r="G192" s="44"/>
      <c r="H192" s="44"/>
      <c r="I192" s="44"/>
      <c r="J192" s="44"/>
      <c r="K192" s="44"/>
      <c r="L192" s="44"/>
      <c r="M192" s="44"/>
      <c r="N192" s="44"/>
      <c r="O192" s="44"/>
      <c r="P192" s="44"/>
    </row>
    <row r="193" spans="1:16" s="51" customFormat="1" ht="58.5" customHeight="1">
      <c r="A193" s="85" t="s">
        <v>340</v>
      </c>
      <c r="B193" s="85"/>
      <c r="C193" s="85"/>
      <c r="D193" s="85"/>
      <c r="E193" s="85"/>
      <c r="F193" s="85"/>
      <c r="G193" s="85"/>
      <c r="H193" s="45"/>
      <c r="I193" s="46"/>
      <c r="J193" s="46"/>
      <c r="K193" s="46"/>
      <c r="L193" s="46"/>
      <c r="M193" s="47"/>
      <c r="N193" s="48" t="s">
        <v>341</v>
      </c>
      <c r="O193" s="49"/>
      <c r="P193" s="50"/>
    </row>
    <row r="194" spans="1:16" s="51" customFormat="1" ht="228" customHeight="1">
      <c r="A194" s="82" t="s">
        <v>342</v>
      </c>
      <c r="B194" s="82"/>
      <c r="C194" s="82"/>
      <c r="D194" s="82"/>
      <c r="E194" s="82"/>
      <c r="F194" s="82"/>
      <c r="G194" s="82"/>
      <c r="H194" s="52"/>
      <c r="I194" s="53"/>
      <c r="J194" s="53"/>
      <c r="K194" s="53"/>
      <c r="L194" s="53"/>
      <c r="M194" s="53"/>
      <c r="N194" s="54" t="s">
        <v>343</v>
      </c>
      <c r="O194" s="55"/>
      <c r="P194" s="56"/>
    </row>
    <row r="195" spans="1:16">
      <c r="C195" s="57"/>
    </row>
    <row r="197" spans="1:16">
      <c r="A197" s="58"/>
      <c r="D197" s="59"/>
      <c r="E197" s="59"/>
      <c r="F197" s="59"/>
      <c r="G197" s="59"/>
      <c r="H197" s="59"/>
      <c r="I197" s="59"/>
      <c r="J197" s="59"/>
      <c r="K197" s="59"/>
      <c r="L197" s="59"/>
      <c r="M197" s="59"/>
      <c r="N197" s="59"/>
      <c r="O197" s="59"/>
    </row>
    <row r="198" spans="1:16">
      <c r="A198" s="58"/>
      <c r="B198" s="67"/>
      <c r="D198" s="60"/>
      <c r="E198" s="60"/>
      <c r="F198" s="59"/>
      <c r="G198" s="59"/>
      <c r="H198" s="59"/>
      <c r="I198" s="59"/>
      <c r="J198" s="59"/>
      <c r="K198" s="59"/>
      <c r="L198" s="59"/>
      <c r="M198" s="59"/>
      <c r="N198" s="59"/>
      <c r="O198" s="59"/>
    </row>
    <row r="199" spans="1:16">
      <c r="A199" s="58"/>
      <c r="B199" s="67"/>
      <c r="D199" s="59"/>
      <c r="E199" s="59"/>
      <c r="F199" s="59"/>
      <c r="G199" s="59"/>
      <c r="H199" s="59"/>
      <c r="I199" s="59"/>
      <c r="J199" s="59"/>
      <c r="K199" s="59"/>
      <c r="L199" s="59"/>
      <c r="M199" s="59"/>
      <c r="N199" s="59"/>
      <c r="O199" s="59"/>
    </row>
    <row r="200" spans="1:16">
      <c r="A200" s="58"/>
      <c r="B200" s="67"/>
      <c r="C200" s="61"/>
      <c r="D200" s="59"/>
      <c r="E200" s="59"/>
      <c r="F200" s="59"/>
      <c r="G200" s="59"/>
      <c r="H200" s="59"/>
      <c r="I200" s="59"/>
      <c r="J200" s="59"/>
      <c r="K200" s="59"/>
      <c r="L200" s="59"/>
      <c r="M200" s="59"/>
      <c r="N200" s="59"/>
      <c r="O200" s="59"/>
    </row>
    <row r="201" spans="1:16">
      <c r="A201" s="58"/>
      <c r="B201" s="67"/>
      <c r="C201" s="61"/>
      <c r="D201" s="59"/>
      <c r="E201" s="59"/>
      <c r="F201" s="59"/>
      <c r="G201" s="59"/>
      <c r="H201" s="59"/>
      <c r="I201" s="59"/>
      <c r="J201" s="59"/>
      <c r="K201" s="59"/>
      <c r="L201" s="59"/>
      <c r="M201" s="59"/>
      <c r="N201" s="59"/>
      <c r="O201" s="59"/>
    </row>
    <row r="202" spans="1:16">
      <c r="A202" s="58"/>
      <c r="B202" s="67"/>
      <c r="C202" s="61"/>
      <c r="D202" s="59"/>
      <c r="E202" s="59"/>
      <c r="F202" s="59"/>
      <c r="G202" s="59"/>
      <c r="H202" s="59"/>
      <c r="I202" s="59"/>
      <c r="J202" s="59"/>
      <c r="K202" s="59"/>
      <c r="L202" s="59"/>
      <c r="M202" s="59"/>
      <c r="N202" s="59"/>
      <c r="O202" s="59"/>
    </row>
    <row r="203" spans="1:16">
      <c r="A203" s="58"/>
      <c r="B203" s="67"/>
      <c r="C203" s="61"/>
      <c r="D203" s="59"/>
      <c r="E203" s="59"/>
      <c r="F203" s="59"/>
      <c r="G203" s="59"/>
      <c r="H203" s="59"/>
      <c r="I203" s="59"/>
      <c r="J203" s="59"/>
      <c r="K203" s="59"/>
      <c r="L203" s="59"/>
      <c r="M203" s="59"/>
      <c r="N203" s="59"/>
      <c r="O203" s="59"/>
    </row>
    <row r="204" spans="1:16">
      <c r="A204" s="58"/>
      <c r="B204" s="67"/>
      <c r="C204" s="61"/>
      <c r="D204" s="59"/>
      <c r="E204" s="59"/>
      <c r="F204" s="59"/>
      <c r="G204" s="59"/>
      <c r="H204" s="59"/>
      <c r="I204" s="59"/>
      <c r="J204" s="59"/>
      <c r="K204" s="59"/>
      <c r="L204" s="59"/>
      <c r="M204" s="59"/>
      <c r="N204" s="59"/>
      <c r="O204" s="59"/>
    </row>
    <row r="205" spans="1:16">
      <c r="A205" s="58"/>
      <c r="B205" s="67"/>
      <c r="C205" s="61"/>
      <c r="D205" s="59"/>
      <c r="E205" s="59"/>
      <c r="F205" s="59"/>
      <c r="G205" s="59"/>
      <c r="H205" s="59"/>
      <c r="I205" s="59"/>
      <c r="J205" s="59"/>
      <c r="K205" s="59"/>
      <c r="L205" s="59"/>
      <c r="M205" s="59"/>
      <c r="N205" s="59"/>
      <c r="O205" s="59"/>
    </row>
    <row r="206" spans="1:16">
      <c r="A206" s="58"/>
      <c r="B206" s="67"/>
      <c r="C206" s="61"/>
      <c r="D206" s="59"/>
      <c r="E206" s="59"/>
      <c r="F206" s="59"/>
      <c r="G206" s="59"/>
      <c r="H206" s="59"/>
      <c r="I206" s="59"/>
      <c r="J206" s="59"/>
      <c r="K206" s="59"/>
      <c r="L206" s="59"/>
      <c r="M206" s="59"/>
      <c r="N206" s="59"/>
      <c r="O206" s="59"/>
    </row>
    <row r="207" spans="1:16">
      <c r="A207" s="58"/>
      <c r="B207" s="68"/>
      <c r="C207" s="61"/>
      <c r="D207" s="62"/>
      <c r="E207" s="62"/>
      <c r="F207" s="62"/>
      <c r="G207" s="62"/>
      <c r="H207" s="62"/>
      <c r="I207" s="62"/>
      <c r="J207" s="62"/>
      <c r="K207" s="62"/>
      <c r="L207" s="62"/>
      <c r="M207" s="62"/>
      <c r="N207" s="62"/>
      <c r="O207" s="62"/>
      <c r="P207" s="62"/>
    </row>
    <row r="208" spans="1:16">
      <c r="A208" s="58"/>
      <c r="B208" s="68"/>
      <c r="C208" s="63"/>
      <c r="D208" s="62"/>
      <c r="E208" s="62"/>
      <c r="F208" s="62"/>
      <c r="G208" s="62"/>
      <c r="H208" s="62"/>
      <c r="I208" s="62"/>
      <c r="J208" s="62"/>
      <c r="K208" s="62"/>
      <c r="L208" s="62"/>
      <c r="M208" s="62"/>
      <c r="N208" s="62"/>
      <c r="O208" s="62"/>
      <c r="P208" s="62"/>
    </row>
    <row r="209" spans="1:16">
      <c r="A209" s="58"/>
      <c r="B209" s="68"/>
      <c r="C209" s="63"/>
      <c r="D209" s="62"/>
      <c r="E209" s="62"/>
      <c r="F209" s="62"/>
      <c r="G209" s="62"/>
      <c r="H209" s="62"/>
      <c r="I209" s="62"/>
      <c r="J209" s="62"/>
      <c r="K209" s="62"/>
      <c r="L209" s="62"/>
      <c r="M209" s="62"/>
      <c r="N209" s="62"/>
      <c r="O209" s="62"/>
      <c r="P209" s="62"/>
    </row>
    <row r="210" spans="1:16">
      <c r="A210" s="58"/>
      <c r="B210" s="68"/>
      <c r="C210" s="63"/>
      <c r="D210" s="62"/>
      <c r="E210" s="62"/>
      <c r="F210" s="62"/>
      <c r="G210" s="62"/>
      <c r="H210" s="62"/>
      <c r="I210" s="62"/>
      <c r="J210" s="62"/>
      <c r="K210" s="62"/>
      <c r="L210" s="62"/>
      <c r="M210" s="62"/>
      <c r="N210" s="62"/>
      <c r="O210" s="62"/>
      <c r="P210" s="62"/>
    </row>
    <row r="211" spans="1:16">
      <c r="A211" s="58"/>
      <c r="B211" s="68"/>
      <c r="C211" s="63"/>
      <c r="D211" s="62"/>
      <c r="E211" s="62"/>
      <c r="F211" s="62"/>
      <c r="G211" s="62"/>
      <c r="H211" s="62"/>
      <c r="I211" s="62"/>
      <c r="J211" s="62"/>
      <c r="K211" s="62"/>
      <c r="L211" s="62"/>
      <c r="M211" s="62"/>
      <c r="N211" s="62"/>
      <c r="O211" s="62"/>
      <c r="P211" s="62"/>
    </row>
    <row r="212" spans="1:16">
      <c r="A212" s="58"/>
      <c r="B212" s="68"/>
      <c r="C212" s="63"/>
      <c r="D212" s="62"/>
      <c r="E212" s="62"/>
      <c r="F212" s="62"/>
      <c r="G212" s="62"/>
      <c r="H212" s="62"/>
      <c r="I212" s="62"/>
      <c r="J212" s="62"/>
      <c r="K212" s="62"/>
      <c r="L212" s="62"/>
      <c r="M212" s="62"/>
      <c r="N212" s="62"/>
      <c r="O212" s="62"/>
      <c r="P212" s="62"/>
    </row>
    <row r="213" spans="1:16">
      <c r="A213" s="58"/>
      <c r="B213" s="68"/>
      <c r="C213" s="63"/>
      <c r="D213" s="62"/>
      <c r="E213" s="62"/>
      <c r="F213" s="62"/>
      <c r="G213" s="62"/>
      <c r="H213" s="62"/>
      <c r="I213" s="62"/>
      <c r="J213" s="62"/>
      <c r="K213" s="62"/>
      <c r="L213" s="62"/>
      <c r="M213" s="62"/>
      <c r="N213" s="62"/>
      <c r="O213" s="62"/>
      <c r="P213" s="62"/>
    </row>
    <row r="214" spans="1:16">
      <c r="A214" s="58"/>
      <c r="B214" s="68"/>
      <c r="C214" s="63"/>
      <c r="D214" s="62"/>
      <c r="E214" s="62"/>
      <c r="F214" s="62"/>
      <c r="G214" s="62"/>
      <c r="H214" s="62"/>
      <c r="I214" s="62"/>
      <c r="J214" s="62"/>
      <c r="K214" s="62"/>
      <c r="L214" s="62"/>
      <c r="M214" s="62"/>
      <c r="N214" s="62"/>
      <c r="O214" s="62"/>
      <c r="P214" s="62"/>
    </row>
    <row r="215" spans="1:16">
      <c r="A215" s="58"/>
      <c r="B215" s="68"/>
      <c r="C215" s="63"/>
      <c r="D215" s="62"/>
      <c r="E215" s="62"/>
      <c r="F215" s="62"/>
      <c r="G215" s="62"/>
      <c r="H215" s="62"/>
      <c r="I215" s="62"/>
      <c r="J215" s="62"/>
      <c r="K215" s="62"/>
      <c r="L215" s="62"/>
      <c r="M215" s="62"/>
      <c r="N215" s="62"/>
      <c r="O215" s="62"/>
      <c r="P215" s="62"/>
    </row>
    <row r="216" spans="1:16">
      <c r="A216" s="58"/>
      <c r="B216" s="68"/>
      <c r="C216" s="63"/>
      <c r="D216" s="62"/>
      <c r="E216" s="62"/>
      <c r="F216" s="62"/>
      <c r="G216" s="62"/>
      <c r="H216" s="62"/>
      <c r="I216" s="62"/>
      <c r="J216" s="62"/>
      <c r="K216" s="62"/>
      <c r="L216" s="62"/>
      <c r="M216" s="62"/>
      <c r="N216" s="62"/>
      <c r="O216" s="62"/>
      <c r="P216" s="62"/>
    </row>
    <row r="217" spans="1:16">
      <c r="A217" s="58"/>
      <c r="B217" s="68"/>
      <c r="C217" s="63"/>
      <c r="D217" s="62"/>
      <c r="E217" s="62"/>
      <c r="F217" s="62"/>
      <c r="G217" s="62"/>
      <c r="H217" s="62"/>
      <c r="I217" s="62"/>
      <c r="J217" s="62"/>
      <c r="K217" s="62"/>
      <c r="L217" s="62"/>
      <c r="M217" s="62"/>
      <c r="N217" s="62"/>
      <c r="O217" s="62"/>
      <c r="P217" s="62"/>
    </row>
    <row r="218" spans="1:16">
      <c r="A218" s="58"/>
      <c r="B218" s="68"/>
      <c r="C218" s="63"/>
      <c r="D218" s="62"/>
      <c r="E218" s="62"/>
      <c r="F218" s="62"/>
      <c r="G218" s="62"/>
      <c r="H218" s="62"/>
      <c r="I218" s="62"/>
      <c r="J218" s="62"/>
      <c r="K218" s="62"/>
      <c r="L218" s="62"/>
      <c r="M218" s="62"/>
      <c r="N218" s="62"/>
      <c r="O218" s="62"/>
      <c r="P218" s="62"/>
    </row>
    <row r="219" spans="1:16">
      <c r="A219" s="58"/>
      <c r="B219" s="68"/>
      <c r="C219" s="63"/>
      <c r="D219" s="62"/>
      <c r="E219" s="62"/>
      <c r="F219" s="62"/>
      <c r="G219" s="62"/>
      <c r="H219" s="62"/>
      <c r="I219" s="62"/>
      <c r="J219" s="62"/>
      <c r="K219" s="62"/>
      <c r="L219" s="62"/>
      <c r="M219" s="62"/>
      <c r="N219" s="62"/>
      <c r="O219" s="62"/>
      <c r="P219" s="62"/>
    </row>
    <row r="220" spans="1:16">
      <c r="A220" s="58"/>
      <c r="B220" s="68"/>
      <c r="C220" s="63"/>
      <c r="D220" s="62"/>
      <c r="E220" s="62"/>
      <c r="F220" s="62"/>
      <c r="G220" s="62"/>
      <c r="H220" s="62"/>
      <c r="I220" s="62"/>
      <c r="J220" s="62"/>
      <c r="K220" s="62"/>
      <c r="L220" s="62"/>
      <c r="M220" s="62"/>
      <c r="N220" s="62"/>
      <c r="O220" s="62"/>
      <c r="P220" s="62"/>
    </row>
    <row r="221" spans="1:16">
      <c r="A221" s="58"/>
      <c r="B221" s="68"/>
      <c r="C221" s="63"/>
      <c r="D221" s="62"/>
      <c r="E221" s="62"/>
      <c r="F221" s="62"/>
      <c r="G221" s="62"/>
      <c r="H221" s="62"/>
      <c r="I221" s="62"/>
      <c r="J221" s="62"/>
      <c r="K221" s="62"/>
      <c r="L221" s="62"/>
      <c r="M221" s="62"/>
      <c r="N221" s="62"/>
      <c r="O221" s="62"/>
      <c r="P221" s="62"/>
    </row>
    <row r="222" spans="1:16">
      <c r="A222" s="58"/>
      <c r="B222" s="68"/>
      <c r="C222" s="63"/>
      <c r="D222" s="62"/>
      <c r="E222" s="62"/>
      <c r="F222" s="62"/>
      <c r="G222" s="62"/>
      <c r="H222" s="62"/>
      <c r="I222" s="62"/>
      <c r="J222" s="62"/>
      <c r="K222" s="62"/>
      <c r="L222" s="62"/>
      <c r="M222" s="62"/>
      <c r="N222" s="62"/>
      <c r="O222" s="62"/>
      <c r="P222" s="62"/>
    </row>
    <row r="223" spans="1:16">
      <c r="A223" s="58"/>
      <c r="B223" s="68"/>
      <c r="C223" s="63"/>
      <c r="D223" s="62"/>
      <c r="E223" s="62"/>
      <c r="F223" s="62"/>
      <c r="G223" s="62"/>
      <c r="H223" s="62"/>
      <c r="I223" s="62"/>
      <c r="J223" s="62"/>
      <c r="K223" s="62"/>
      <c r="L223" s="62"/>
      <c r="M223" s="62"/>
      <c r="N223" s="62"/>
      <c r="O223" s="62"/>
      <c r="P223" s="62"/>
    </row>
    <row r="224" spans="1:16">
      <c r="A224" s="58"/>
      <c r="B224" s="68"/>
      <c r="C224" s="63"/>
      <c r="D224" s="62"/>
      <c r="E224" s="62"/>
      <c r="F224" s="62"/>
      <c r="G224" s="62"/>
      <c r="H224" s="62"/>
      <c r="I224" s="62"/>
      <c r="J224" s="62"/>
      <c r="K224" s="62"/>
      <c r="L224" s="62"/>
      <c r="M224" s="62"/>
      <c r="N224" s="62"/>
      <c r="O224" s="62"/>
      <c r="P224" s="62"/>
    </row>
    <row r="225" spans="1:16">
      <c r="A225" s="58"/>
      <c r="B225" s="68"/>
      <c r="C225" s="63"/>
      <c r="D225" s="62"/>
      <c r="E225" s="62"/>
      <c r="F225" s="62"/>
      <c r="G225" s="62"/>
      <c r="H225" s="62"/>
      <c r="I225" s="62"/>
      <c r="J225" s="62"/>
      <c r="K225" s="62"/>
      <c r="L225" s="62"/>
      <c r="M225" s="62"/>
      <c r="N225" s="62"/>
      <c r="O225" s="62"/>
      <c r="P225" s="62"/>
    </row>
    <row r="226" spans="1:16">
      <c r="A226" s="58"/>
      <c r="B226" s="68"/>
      <c r="C226" s="63"/>
      <c r="D226" s="62"/>
      <c r="E226" s="62"/>
      <c r="F226" s="62"/>
      <c r="G226" s="62"/>
      <c r="H226" s="62"/>
      <c r="I226" s="62"/>
      <c r="J226" s="62"/>
      <c r="K226" s="62"/>
      <c r="L226" s="62"/>
      <c r="M226" s="62"/>
      <c r="N226" s="62"/>
      <c r="O226" s="62"/>
      <c r="P226" s="62"/>
    </row>
    <row r="227" spans="1:16">
      <c r="A227" s="58"/>
      <c r="B227" s="68"/>
      <c r="C227" s="63"/>
      <c r="D227" s="62"/>
      <c r="E227" s="62"/>
      <c r="F227" s="62"/>
      <c r="G227" s="62"/>
      <c r="H227" s="62"/>
      <c r="I227" s="62"/>
      <c r="J227" s="62"/>
      <c r="K227" s="62"/>
      <c r="L227" s="62"/>
      <c r="M227" s="62"/>
      <c r="N227" s="62"/>
      <c r="O227" s="62"/>
      <c r="P227" s="62"/>
    </row>
    <row r="228" spans="1:16">
      <c r="A228" s="58"/>
      <c r="B228" s="68"/>
      <c r="C228" s="63"/>
      <c r="D228" s="62"/>
      <c r="E228" s="62"/>
      <c r="F228" s="62"/>
      <c r="G228" s="62"/>
      <c r="H228" s="62"/>
      <c r="I228" s="62"/>
      <c r="J228" s="62"/>
      <c r="K228" s="62"/>
      <c r="L228" s="62"/>
      <c r="M228" s="62"/>
      <c r="N228" s="62"/>
      <c r="O228" s="62"/>
      <c r="P228" s="62"/>
    </row>
    <row r="229" spans="1:16">
      <c r="A229" s="58"/>
      <c r="B229" s="68"/>
      <c r="C229" s="63"/>
      <c r="D229" s="62"/>
      <c r="E229" s="62"/>
      <c r="F229" s="62"/>
      <c r="G229" s="62"/>
      <c r="H229" s="62"/>
      <c r="I229" s="62"/>
      <c r="J229" s="62"/>
      <c r="K229" s="62"/>
      <c r="L229" s="62"/>
      <c r="M229" s="62"/>
      <c r="N229" s="62"/>
      <c r="O229" s="62"/>
      <c r="P229" s="62"/>
    </row>
    <row r="230" spans="1:16">
      <c r="A230" s="58"/>
      <c r="B230" s="68"/>
      <c r="C230" s="63"/>
      <c r="D230" s="62"/>
      <c r="E230" s="62"/>
      <c r="F230" s="62"/>
      <c r="G230" s="62"/>
      <c r="H230" s="62"/>
      <c r="I230" s="62"/>
      <c r="J230" s="62"/>
      <c r="K230" s="62"/>
      <c r="L230" s="62"/>
      <c r="M230" s="62"/>
      <c r="N230" s="62"/>
      <c r="O230" s="62"/>
      <c r="P230" s="62"/>
    </row>
    <row r="231" spans="1:16">
      <c r="A231" s="58"/>
      <c r="B231" s="68"/>
      <c r="C231" s="63"/>
      <c r="D231" s="62"/>
      <c r="E231" s="62"/>
      <c r="F231" s="62"/>
      <c r="G231" s="62"/>
      <c r="H231" s="62"/>
      <c r="I231" s="62"/>
      <c r="J231" s="62"/>
      <c r="K231" s="62"/>
      <c r="L231" s="62"/>
      <c r="M231" s="62"/>
      <c r="N231" s="62"/>
      <c r="O231" s="62"/>
      <c r="P231" s="62"/>
    </row>
    <row r="232" spans="1:16">
      <c r="A232" s="58"/>
      <c r="B232" s="68"/>
      <c r="C232" s="63"/>
      <c r="D232" s="62"/>
      <c r="E232" s="62"/>
      <c r="F232" s="62"/>
      <c r="G232" s="62"/>
      <c r="H232" s="62"/>
      <c r="I232" s="62"/>
      <c r="J232" s="62"/>
      <c r="K232" s="62"/>
      <c r="L232" s="62"/>
      <c r="M232" s="62"/>
      <c r="N232" s="62"/>
      <c r="O232" s="62"/>
      <c r="P232" s="62"/>
    </row>
    <row r="233" spans="1:16">
      <c r="A233" s="58"/>
      <c r="B233" s="68"/>
      <c r="C233" s="63"/>
      <c r="D233" s="62"/>
      <c r="E233" s="62"/>
      <c r="F233" s="62"/>
      <c r="G233" s="62"/>
      <c r="H233" s="62"/>
      <c r="I233" s="62"/>
      <c r="J233" s="62"/>
      <c r="K233" s="62"/>
      <c r="L233" s="62"/>
      <c r="M233" s="62"/>
      <c r="N233" s="62"/>
      <c r="O233" s="62"/>
      <c r="P233" s="62"/>
    </row>
    <row r="234" spans="1:16">
      <c r="A234" s="58"/>
      <c r="B234" s="68"/>
      <c r="C234" s="63"/>
      <c r="D234" s="62"/>
      <c r="E234" s="62"/>
      <c r="F234" s="62"/>
      <c r="G234" s="62"/>
      <c r="H234" s="62"/>
      <c r="I234" s="62"/>
      <c r="J234" s="62"/>
      <c r="K234" s="62"/>
      <c r="L234" s="62"/>
      <c r="M234" s="62"/>
      <c r="N234" s="62"/>
      <c r="O234" s="62"/>
      <c r="P234" s="62"/>
    </row>
    <row r="235" spans="1:16">
      <c r="A235" s="58"/>
      <c r="B235" s="68"/>
      <c r="C235" s="63"/>
      <c r="D235" s="62"/>
      <c r="E235" s="62"/>
      <c r="F235" s="62"/>
      <c r="G235" s="62"/>
      <c r="H235" s="62"/>
      <c r="I235" s="62"/>
      <c r="J235" s="62"/>
      <c r="K235" s="62"/>
      <c r="L235" s="62"/>
      <c r="M235" s="62"/>
      <c r="N235" s="62"/>
      <c r="O235" s="62"/>
      <c r="P235" s="62"/>
    </row>
    <row r="236" spans="1:16">
      <c r="A236" s="58"/>
      <c r="B236" s="68"/>
      <c r="C236" s="63"/>
      <c r="D236" s="62"/>
      <c r="E236" s="62"/>
      <c r="F236" s="62"/>
      <c r="G236" s="62"/>
      <c r="H236" s="62"/>
      <c r="I236" s="62"/>
      <c r="J236" s="62"/>
      <c r="K236" s="62"/>
      <c r="L236" s="62"/>
      <c r="M236" s="62"/>
      <c r="N236" s="62"/>
      <c r="O236" s="62"/>
      <c r="P236" s="62"/>
    </row>
    <row r="237" spans="1:16">
      <c r="A237" s="58"/>
      <c r="B237" s="68"/>
      <c r="C237" s="63"/>
      <c r="D237" s="62"/>
      <c r="E237" s="62"/>
      <c r="F237" s="62"/>
      <c r="G237" s="62"/>
      <c r="H237" s="62"/>
      <c r="I237" s="62"/>
      <c r="J237" s="62"/>
      <c r="K237" s="62"/>
      <c r="L237" s="62"/>
      <c r="M237" s="62"/>
      <c r="N237" s="62"/>
      <c r="O237" s="62"/>
      <c r="P237" s="62"/>
    </row>
    <row r="238" spans="1:16">
      <c r="A238" s="58"/>
      <c r="B238" s="68"/>
      <c r="C238" s="63"/>
      <c r="D238" s="62"/>
      <c r="E238" s="62"/>
      <c r="F238" s="62"/>
      <c r="G238" s="62"/>
      <c r="H238" s="62"/>
      <c r="I238" s="62"/>
      <c r="J238" s="62"/>
      <c r="K238" s="62"/>
      <c r="L238" s="62"/>
      <c r="M238" s="62"/>
      <c r="N238" s="62"/>
      <c r="O238" s="62"/>
      <c r="P238" s="62"/>
    </row>
    <row r="239" spans="1:16">
      <c r="A239" s="58"/>
      <c r="B239" s="68"/>
      <c r="C239" s="63"/>
      <c r="D239" s="62"/>
      <c r="E239" s="62"/>
      <c r="F239" s="62"/>
      <c r="G239" s="62"/>
      <c r="H239" s="62"/>
      <c r="I239" s="62"/>
      <c r="J239" s="62"/>
      <c r="K239" s="62"/>
      <c r="L239" s="62"/>
      <c r="M239" s="62"/>
      <c r="N239" s="62"/>
      <c r="O239" s="62"/>
      <c r="P239" s="62"/>
    </row>
    <row r="240" spans="1:16">
      <c r="A240" s="58"/>
      <c r="B240" s="68"/>
      <c r="C240" s="63"/>
      <c r="D240" s="62"/>
      <c r="E240" s="62"/>
      <c r="F240" s="62"/>
      <c r="G240" s="62"/>
      <c r="H240" s="62"/>
      <c r="I240" s="62"/>
      <c r="J240" s="62"/>
      <c r="K240" s="62"/>
      <c r="L240" s="62"/>
      <c r="M240" s="62"/>
      <c r="N240" s="62"/>
      <c r="O240" s="62"/>
      <c r="P240" s="62"/>
    </row>
    <row r="241" spans="1:16">
      <c r="A241" s="58"/>
      <c r="B241" s="68"/>
      <c r="C241" s="63"/>
      <c r="D241" s="62"/>
      <c r="E241" s="62"/>
      <c r="F241" s="62"/>
      <c r="G241" s="62"/>
      <c r="H241" s="62"/>
      <c r="I241" s="62"/>
      <c r="J241" s="62"/>
      <c r="K241" s="62"/>
      <c r="L241" s="62"/>
      <c r="M241" s="62"/>
      <c r="N241" s="62"/>
      <c r="O241" s="62"/>
      <c r="P241" s="62"/>
    </row>
    <row r="242" spans="1:16">
      <c r="A242" s="58"/>
      <c r="B242" s="68"/>
      <c r="C242" s="63"/>
      <c r="D242" s="62"/>
      <c r="E242" s="62"/>
      <c r="F242" s="62"/>
      <c r="G242" s="62"/>
      <c r="H242" s="62"/>
      <c r="I242" s="62"/>
      <c r="J242" s="62"/>
      <c r="K242" s="62"/>
      <c r="L242" s="62"/>
      <c r="M242" s="62"/>
      <c r="N242" s="62"/>
      <c r="O242" s="62"/>
      <c r="P242" s="62"/>
    </row>
    <row r="243" spans="1:16">
      <c r="A243" s="58"/>
      <c r="B243" s="68"/>
      <c r="C243" s="63"/>
      <c r="D243" s="62"/>
      <c r="E243" s="62"/>
      <c r="F243" s="62"/>
      <c r="G243" s="62"/>
      <c r="H243" s="62"/>
      <c r="I243" s="62"/>
      <c r="J243" s="62"/>
      <c r="K243" s="62"/>
      <c r="L243" s="62"/>
      <c r="M243" s="62"/>
      <c r="N243" s="62"/>
      <c r="O243" s="62"/>
      <c r="P243" s="62"/>
    </row>
    <row r="244" spans="1:16">
      <c r="A244" s="58"/>
      <c r="B244" s="68"/>
      <c r="C244" s="63"/>
      <c r="D244" s="62"/>
      <c r="E244" s="62"/>
      <c r="F244" s="62"/>
      <c r="G244" s="62"/>
      <c r="H244" s="62"/>
      <c r="I244" s="62"/>
      <c r="J244" s="62"/>
      <c r="K244" s="62"/>
      <c r="L244" s="62"/>
      <c r="M244" s="62"/>
      <c r="N244" s="62"/>
      <c r="O244" s="62"/>
      <c r="P244" s="62"/>
    </row>
    <row r="245" spans="1:16">
      <c r="A245" s="58"/>
      <c r="B245" s="68"/>
      <c r="C245" s="63"/>
      <c r="D245" s="62"/>
      <c r="E245" s="62"/>
      <c r="F245" s="62"/>
      <c r="G245" s="62"/>
      <c r="H245" s="62"/>
      <c r="I245" s="62"/>
      <c r="J245" s="62"/>
      <c r="K245" s="62"/>
      <c r="L245" s="62"/>
      <c r="M245" s="62"/>
      <c r="N245" s="62"/>
      <c r="O245" s="62"/>
      <c r="P245" s="62"/>
    </row>
    <row r="246" spans="1:16">
      <c r="A246" s="58"/>
      <c r="B246" s="68"/>
      <c r="C246" s="63"/>
      <c r="D246" s="62"/>
      <c r="E246" s="62"/>
      <c r="F246" s="62"/>
      <c r="G246" s="62"/>
      <c r="H246" s="62"/>
      <c r="I246" s="62"/>
      <c r="J246" s="62"/>
      <c r="K246" s="62"/>
      <c r="L246" s="62"/>
      <c r="M246" s="62"/>
      <c r="N246" s="62"/>
      <c r="O246" s="62"/>
      <c r="P246" s="62"/>
    </row>
    <row r="247" spans="1:16">
      <c r="A247" s="58"/>
      <c r="B247" s="68"/>
      <c r="C247" s="63"/>
      <c r="D247" s="62"/>
      <c r="E247" s="62"/>
      <c r="F247" s="62"/>
      <c r="G247" s="62"/>
      <c r="H247" s="62"/>
      <c r="I247" s="62"/>
      <c r="J247" s="62"/>
      <c r="K247" s="62"/>
      <c r="L247" s="62"/>
      <c r="M247" s="62"/>
      <c r="N247" s="62"/>
      <c r="O247" s="62"/>
      <c r="P247" s="62"/>
    </row>
    <row r="248" spans="1:16">
      <c r="A248" s="58"/>
      <c r="B248" s="68"/>
      <c r="C248" s="63"/>
      <c r="D248" s="62"/>
      <c r="E248" s="62"/>
      <c r="F248" s="62"/>
      <c r="G248" s="62"/>
      <c r="H248" s="62"/>
      <c r="I248" s="62"/>
      <c r="J248" s="62"/>
      <c r="K248" s="62"/>
      <c r="L248" s="62"/>
      <c r="M248" s="62"/>
      <c r="N248" s="62"/>
      <c r="O248" s="62"/>
      <c r="P248" s="62"/>
    </row>
    <row r="249" spans="1:16">
      <c r="A249" s="58"/>
      <c r="B249" s="68"/>
      <c r="C249" s="63"/>
      <c r="D249" s="62"/>
      <c r="E249" s="62"/>
      <c r="F249" s="62"/>
      <c r="G249" s="62"/>
      <c r="H249" s="62"/>
      <c r="I249" s="62"/>
      <c r="J249" s="62"/>
      <c r="K249" s="62"/>
      <c r="L249" s="62"/>
      <c r="M249" s="62"/>
      <c r="N249" s="62"/>
      <c r="O249" s="62"/>
      <c r="P249" s="62"/>
    </row>
    <row r="250" spans="1:16">
      <c r="A250" s="58"/>
      <c r="B250" s="68"/>
      <c r="C250" s="63"/>
      <c r="D250" s="62"/>
      <c r="E250" s="62"/>
      <c r="F250" s="62"/>
      <c r="G250" s="62"/>
      <c r="H250" s="62"/>
      <c r="I250" s="62"/>
      <c r="J250" s="62"/>
      <c r="K250" s="62"/>
      <c r="L250" s="62"/>
      <c r="M250" s="62"/>
      <c r="N250" s="62"/>
      <c r="O250" s="62"/>
      <c r="P250" s="62"/>
    </row>
    <row r="251" spans="1:16">
      <c r="A251" s="58"/>
      <c r="B251" s="68"/>
      <c r="C251" s="63"/>
      <c r="D251" s="62"/>
      <c r="E251" s="62"/>
      <c r="F251" s="62"/>
      <c r="G251" s="62"/>
      <c r="H251" s="62"/>
      <c r="I251" s="62"/>
      <c r="J251" s="62"/>
      <c r="K251" s="62"/>
      <c r="L251" s="62"/>
      <c r="M251" s="62"/>
      <c r="N251" s="62"/>
      <c r="O251" s="62"/>
      <c r="P251" s="62"/>
    </row>
    <row r="252" spans="1:16">
      <c r="A252" s="58"/>
      <c r="B252" s="68"/>
      <c r="C252" s="63"/>
      <c r="D252" s="62"/>
      <c r="E252" s="62"/>
      <c r="F252" s="62"/>
      <c r="G252" s="62"/>
      <c r="H252" s="62"/>
      <c r="I252" s="62"/>
      <c r="J252" s="62"/>
      <c r="K252" s="62"/>
      <c r="L252" s="62"/>
      <c r="M252" s="62"/>
      <c r="N252" s="62"/>
      <c r="O252" s="62"/>
      <c r="P252" s="62"/>
    </row>
    <row r="253" spans="1:16">
      <c r="A253" s="58"/>
      <c r="B253" s="68"/>
      <c r="C253" s="63"/>
      <c r="D253" s="62"/>
      <c r="E253" s="62"/>
      <c r="F253" s="62"/>
      <c r="G253" s="62"/>
      <c r="H253" s="62"/>
      <c r="I253" s="62"/>
      <c r="J253" s="62"/>
      <c r="K253" s="62"/>
      <c r="L253" s="62"/>
      <c r="M253" s="62"/>
      <c r="N253" s="62"/>
      <c r="O253" s="62"/>
      <c r="P253" s="62"/>
    </row>
    <row r="254" spans="1:16">
      <c r="A254" s="58"/>
      <c r="B254" s="68"/>
      <c r="C254" s="63"/>
      <c r="D254" s="62"/>
      <c r="E254" s="62"/>
      <c r="F254" s="62"/>
      <c r="G254" s="62"/>
      <c r="H254" s="62"/>
      <c r="I254" s="62"/>
      <c r="J254" s="62"/>
      <c r="K254" s="62"/>
      <c r="L254" s="62"/>
      <c r="M254" s="62"/>
      <c r="N254" s="62"/>
      <c r="O254" s="62"/>
      <c r="P254" s="62"/>
    </row>
    <row r="255" spans="1:16">
      <c r="A255" s="58"/>
      <c r="B255" s="68"/>
      <c r="C255" s="63"/>
      <c r="D255" s="62"/>
      <c r="E255" s="62"/>
      <c r="F255" s="62"/>
      <c r="G255" s="62"/>
      <c r="H255" s="62"/>
      <c r="I255" s="62"/>
      <c r="J255" s="62"/>
      <c r="K255" s="62"/>
      <c r="L255" s="62"/>
      <c r="M255" s="62"/>
      <c r="N255" s="62"/>
      <c r="O255" s="62"/>
      <c r="P255" s="62"/>
    </row>
    <row r="256" spans="1:16">
      <c r="A256" s="58"/>
      <c r="B256" s="68"/>
      <c r="C256" s="63"/>
      <c r="D256" s="62"/>
      <c r="E256" s="62"/>
      <c r="F256" s="62"/>
      <c r="G256" s="62"/>
      <c r="H256" s="62"/>
      <c r="I256" s="62"/>
      <c r="J256" s="62"/>
      <c r="K256" s="62"/>
      <c r="L256" s="62"/>
      <c r="M256" s="62"/>
      <c r="N256" s="62"/>
      <c r="O256" s="62"/>
      <c r="P256" s="62"/>
    </row>
    <row r="257" spans="1:16">
      <c r="A257" s="58"/>
      <c r="B257" s="68"/>
      <c r="C257" s="63"/>
      <c r="D257" s="62"/>
      <c r="E257" s="62"/>
      <c r="F257" s="62"/>
      <c r="G257" s="62"/>
      <c r="H257" s="62"/>
      <c r="I257" s="62"/>
      <c r="J257" s="62"/>
      <c r="K257" s="62"/>
      <c r="L257" s="62"/>
      <c r="M257" s="62"/>
      <c r="N257" s="62"/>
      <c r="O257" s="62"/>
      <c r="P257" s="62"/>
    </row>
    <row r="258" spans="1:16">
      <c r="A258" s="58"/>
      <c r="B258" s="68"/>
      <c r="C258" s="63"/>
      <c r="D258" s="62"/>
      <c r="E258" s="62"/>
      <c r="F258" s="62"/>
      <c r="G258" s="62"/>
      <c r="H258" s="62"/>
      <c r="I258" s="62"/>
      <c r="J258" s="62"/>
      <c r="K258" s="62"/>
      <c r="L258" s="62"/>
      <c r="M258" s="62"/>
      <c r="N258" s="62"/>
      <c r="O258" s="62"/>
      <c r="P258" s="62"/>
    </row>
    <row r="259" spans="1:16">
      <c r="A259" s="58"/>
      <c r="B259" s="68"/>
      <c r="C259" s="63"/>
      <c r="D259" s="62"/>
      <c r="E259" s="62"/>
      <c r="F259" s="62"/>
      <c r="G259" s="62"/>
      <c r="H259" s="62"/>
      <c r="I259" s="62"/>
      <c r="J259" s="62"/>
      <c r="K259" s="62"/>
      <c r="L259" s="62"/>
      <c r="M259" s="62"/>
      <c r="N259" s="62"/>
      <c r="O259" s="62"/>
      <c r="P259" s="62"/>
    </row>
    <row r="260" spans="1:16">
      <c r="A260" s="58"/>
      <c r="B260" s="68"/>
      <c r="C260" s="63"/>
      <c r="D260" s="62"/>
      <c r="E260" s="62"/>
      <c r="F260" s="62"/>
      <c r="G260" s="62"/>
      <c r="H260" s="62"/>
      <c r="I260" s="62"/>
      <c r="J260" s="62"/>
      <c r="K260" s="62"/>
      <c r="L260" s="62"/>
      <c r="M260" s="62"/>
      <c r="N260" s="62"/>
      <c r="O260" s="62"/>
      <c r="P260" s="62"/>
    </row>
    <row r="261" spans="1:16">
      <c r="A261" s="58"/>
      <c r="B261" s="68"/>
      <c r="C261" s="63"/>
      <c r="D261" s="62"/>
      <c r="E261" s="62"/>
      <c r="F261" s="62"/>
      <c r="G261" s="62"/>
      <c r="H261" s="62"/>
      <c r="I261" s="62"/>
      <c r="J261" s="62"/>
      <c r="K261" s="62"/>
      <c r="L261" s="62"/>
      <c r="M261" s="62"/>
      <c r="N261" s="62"/>
      <c r="O261" s="62"/>
      <c r="P261" s="62"/>
    </row>
    <row r="262" spans="1:16">
      <c r="A262" s="58"/>
      <c r="B262" s="68"/>
      <c r="C262" s="63"/>
      <c r="D262" s="62"/>
      <c r="E262" s="62"/>
      <c r="F262" s="62"/>
      <c r="G262" s="62"/>
      <c r="H262" s="62"/>
      <c r="I262" s="62"/>
      <c r="J262" s="62"/>
      <c r="K262" s="62"/>
      <c r="L262" s="62"/>
      <c r="M262" s="62"/>
      <c r="N262" s="62"/>
      <c r="O262" s="62"/>
      <c r="P262" s="62"/>
    </row>
    <row r="263" spans="1:16">
      <c r="A263" s="58"/>
      <c r="B263" s="68"/>
      <c r="C263" s="63"/>
      <c r="D263" s="62"/>
      <c r="E263" s="62"/>
      <c r="F263" s="62"/>
      <c r="G263" s="62"/>
      <c r="H263" s="62"/>
      <c r="I263" s="62"/>
      <c r="J263" s="62"/>
      <c r="K263" s="62"/>
      <c r="L263" s="62"/>
      <c r="M263" s="62"/>
      <c r="N263" s="62"/>
      <c r="O263" s="62"/>
      <c r="P263" s="62"/>
    </row>
    <row r="264" spans="1:16">
      <c r="A264" s="58"/>
      <c r="B264" s="68"/>
      <c r="C264" s="63"/>
      <c r="D264" s="62"/>
      <c r="E264" s="62"/>
      <c r="F264" s="62"/>
      <c r="G264" s="62"/>
      <c r="H264" s="62"/>
      <c r="I264" s="62"/>
      <c r="J264" s="62"/>
      <c r="K264" s="62"/>
      <c r="L264" s="62"/>
      <c r="M264" s="62"/>
      <c r="N264" s="62"/>
      <c r="O264" s="62"/>
      <c r="P264" s="62"/>
    </row>
    <row r="265" spans="1:16">
      <c r="A265" s="58"/>
      <c r="B265" s="68"/>
      <c r="C265" s="63"/>
      <c r="D265" s="62"/>
      <c r="E265" s="62"/>
      <c r="F265" s="62"/>
      <c r="G265" s="62"/>
      <c r="H265" s="62"/>
      <c r="I265" s="62"/>
      <c r="J265" s="62"/>
      <c r="K265" s="62"/>
      <c r="L265" s="62"/>
      <c r="M265" s="62"/>
      <c r="N265" s="62"/>
      <c r="O265" s="62"/>
      <c r="P265" s="62"/>
    </row>
    <row r="266" spans="1:16">
      <c r="A266" s="58"/>
      <c r="B266" s="68"/>
      <c r="C266" s="63"/>
      <c r="D266" s="62"/>
      <c r="E266" s="62"/>
      <c r="F266" s="62"/>
      <c r="G266" s="62"/>
      <c r="H266" s="62"/>
      <c r="I266" s="62"/>
      <c r="J266" s="62"/>
      <c r="K266" s="62"/>
      <c r="L266" s="62"/>
      <c r="M266" s="62"/>
      <c r="N266" s="62"/>
      <c r="O266" s="62"/>
      <c r="P266" s="62"/>
    </row>
    <row r="267" spans="1:16">
      <c r="A267" s="58"/>
      <c r="B267" s="68"/>
      <c r="C267" s="63"/>
      <c r="D267" s="62"/>
      <c r="E267" s="62"/>
      <c r="F267" s="62"/>
      <c r="G267" s="62"/>
      <c r="H267" s="62"/>
      <c r="I267" s="62"/>
      <c r="J267" s="62"/>
      <c r="K267" s="62"/>
      <c r="L267" s="62"/>
      <c r="M267" s="62"/>
      <c r="N267" s="62"/>
      <c r="O267" s="62"/>
      <c r="P267" s="62"/>
    </row>
    <row r="268" spans="1:16">
      <c r="A268" s="58"/>
      <c r="B268" s="68"/>
      <c r="C268" s="63"/>
      <c r="D268" s="62"/>
      <c r="E268" s="62"/>
      <c r="F268" s="62"/>
      <c r="G268" s="62"/>
      <c r="H268" s="62"/>
      <c r="I268" s="62"/>
      <c r="J268" s="62"/>
      <c r="K268" s="62"/>
      <c r="L268" s="62"/>
      <c r="M268" s="62"/>
      <c r="N268" s="62"/>
      <c r="O268" s="62"/>
      <c r="P268" s="62"/>
    </row>
    <row r="269" spans="1:16">
      <c r="A269" s="58"/>
      <c r="B269" s="68"/>
      <c r="C269" s="63"/>
      <c r="D269" s="62"/>
      <c r="E269" s="62"/>
      <c r="F269" s="62"/>
      <c r="G269" s="62"/>
      <c r="H269" s="62"/>
      <c r="I269" s="62"/>
      <c r="J269" s="62"/>
      <c r="K269" s="62"/>
      <c r="L269" s="62"/>
      <c r="M269" s="62"/>
      <c r="N269" s="62"/>
      <c r="O269" s="62"/>
      <c r="P269" s="62"/>
    </row>
    <row r="270" spans="1:16">
      <c r="A270" s="58"/>
      <c r="B270" s="68"/>
      <c r="C270" s="63"/>
      <c r="D270" s="62"/>
      <c r="E270" s="62"/>
      <c r="F270" s="62"/>
      <c r="G270" s="62"/>
      <c r="H270" s="62"/>
      <c r="I270" s="62"/>
      <c r="J270" s="62"/>
      <c r="K270" s="62"/>
      <c r="L270" s="62"/>
      <c r="M270" s="62"/>
      <c r="N270" s="62"/>
      <c r="O270" s="62"/>
      <c r="P270" s="62"/>
    </row>
    <row r="271" spans="1:16">
      <c r="A271" s="58"/>
      <c r="B271" s="68"/>
      <c r="C271" s="63"/>
      <c r="D271" s="62"/>
      <c r="E271" s="62"/>
      <c r="F271" s="62"/>
      <c r="G271" s="62"/>
      <c r="H271" s="62"/>
      <c r="I271" s="62"/>
      <c r="J271" s="62"/>
      <c r="K271" s="62"/>
      <c r="L271" s="62"/>
      <c r="M271" s="62"/>
      <c r="N271" s="62"/>
      <c r="O271" s="62"/>
      <c r="P271" s="62"/>
    </row>
    <row r="272" spans="1:16">
      <c r="A272" s="58"/>
      <c r="B272" s="68"/>
      <c r="C272" s="63"/>
      <c r="D272" s="62"/>
      <c r="E272" s="62"/>
      <c r="F272" s="62"/>
      <c r="G272" s="62"/>
      <c r="H272" s="62"/>
      <c r="I272" s="62"/>
      <c r="J272" s="62"/>
      <c r="K272" s="62"/>
      <c r="L272" s="62"/>
      <c r="M272" s="62"/>
      <c r="N272" s="62"/>
      <c r="O272" s="62"/>
    </row>
    <row r="273" spans="1:15">
      <c r="A273" s="58"/>
      <c r="B273" s="68"/>
      <c r="C273" s="63"/>
      <c r="D273" s="62"/>
      <c r="E273" s="62"/>
      <c r="F273" s="62"/>
      <c r="G273" s="62"/>
      <c r="H273" s="62"/>
      <c r="I273" s="62"/>
      <c r="J273" s="62"/>
      <c r="K273" s="62"/>
      <c r="L273" s="62"/>
      <c r="M273" s="62"/>
      <c r="N273" s="62"/>
      <c r="O273" s="62"/>
    </row>
    <row r="274" spans="1:15">
      <c r="A274" s="58"/>
      <c r="B274" s="68"/>
      <c r="C274" s="63"/>
      <c r="D274" s="62"/>
      <c r="E274" s="62"/>
      <c r="F274" s="62"/>
      <c r="G274" s="62"/>
      <c r="H274" s="62"/>
      <c r="I274" s="62"/>
      <c r="J274" s="62"/>
      <c r="K274" s="62"/>
      <c r="L274" s="62"/>
      <c r="M274" s="62"/>
      <c r="N274" s="62"/>
      <c r="O274" s="62"/>
    </row>
    <row r="275" spans="1:15">
      <c r="A275" s="58"/>
      <c r="B275" s="68"/>
      <c r="C275" s="63"/>
      <c r="D275" s="62"/>
      <c r="E275" s="62"/>
      <c r="F275" s="62"/>
      <c r="G275" s="62"/>
      <c r="H275" s="62"/>
      <c r="I275" s="62"/>
      <c r="J275" s="62"/>
      <c r="K275" s="62"/>
      <c r="L275" s="62"/>
      <c r="M275" s="62"/>
      <c r="N275" s="62"/>
      <c r="O275" s="62"/>
    </row>
    <row r="276" spans="1:15">
      <c r="A276" s="58"/>
      <c r="B276" s="68"/>
      <c r="C276" s="63"/>
      <c r="D276" s="62"/>
      <c r="E276" s="62"/>
      <c r="F276" s="62"/>
      <c r="G276" s="62"/>
      <c r="H276" s="62"/>
      <c r="I276" s="62"/>
      <c r="J276" s="62"/>
      <c r="K276" s="62"/>
      <c r="L276" s="62"/>
      <c r="M276" s="62"/>
      <c r="N276" s="62"/>
      <c r="O276" s="62"/>
    </row>
    <row r="277" spans="1:15">
      <c r="A277" s="58"/>
      <c r="B277" s="68"/>
      <c r="C277" s="63"/>
      <c r="D277" s="62"/>
      <c r="E277" s="62"/>
      <c r="F277" s="62"/>
      <c r="G277" s="62"/>
      <c r="H277" s="62"/>
      <c r="I277" s="62"/>
      <c r="J277" s="62"/>
      <c r="K277" s="62"/>
      <c r="L277" s="62"/>
      <c r="M277" s="62"/>
      <c r="N277" s="62"/>
      <c r="O277" s="62"/>
    </row>
    <row r="278" spans="1:15">
      <c r="A278" s="58"/>
      <c r="B278" s="68"/>
      <c r="C278" s="63"/>
      <c r="D278" s="62"/>
      <c r="E278" s="62"/>
      <c r="F278" s="62"/>
      <c r="G278" s="62"/>
      <c r="H278" s="62"/>
      <c r="I278" s="62"/>
      <c r="J278" s="62"/>
      <c r="K278" s="62"/>
      <c r="L278" s="62"/>
      <c r="M278" s="62"/>
      <c r="N278" s="62"/>
      <c r="O278" s="62"/>
    </row>
    <row r="279" spans="1:15">
      <c r="A279" s="58"/>
      <c r="B279" s="68"/>
      <c r="C279" s="63"/>
      <c r="D279" s="62"/>
      <c r="E279" s="62"/>
      <c r="F279" s="62"/>
      <c r="G279" s="62"/>
      <c r="H279" s="62"/>
      <c r="I279" s="62"/>
      <c r="J279" s="62"/>
      <c r="K279" s="62"/>
      <c r="L279" s="62"/>
      <c r="M279" s="62"/>
      <c r="N279" s="62"/>
      <c r="O279" s="62"/>
    </row>
    <row r="280" spans="1:15">
      <c r="A280" s="58"/>
      <c r="B280" s="68"/>
      <c r="C280" s="63"/>
      <c r="D280" s="62"/>
      <c r="E280" s="62"/>
      <c r="F280" s="62"/>
      <c r="G280" s="62"/>
      <c r="H280" s="62"/>
      <c r="I280" s="62"/>
      <c r="J280" s="62"/>
      <c r="K280" s="62"/>
      <c r="L280" s="62"/>
      <c r="M280" s="62"/>
      <c r="N280" s="62"/>
      <c r="O280" s="62"/>
    </row>
    <row r="281" spans="1:15">
      <c r="A281" s="58"/>
      <c r="B281" s="68"/>
      <c r="C281" s="63"/>
      <c r="D281" s="62"/>
      <c r="E281" s="62"/>
      <c r="F281" s="62"/>
      <c r="G281" s="62"/>
      <c r="H281" s="62"/>
      <c r="I281" s="62"/>
      <c r="J281" s="62"/>
      <c r="K281" s="62"/>
      <c r="L281" s="62"/>
      <c r="M281" s="62"/>
      <c r="N281" s="62"/>
      <c r="O281" s="62"/>
    </row>
    <row r="282" spans="1:15">
      <c r="A282" s="58"/>
      <c r="B282" s="68"/>
      <c r="C282" s="63"/>
      <c r="D282" s="62"/>
      <c r="E282" s="62"/>
      <c r="F282" s="62"/>
      <c r="G282" s="62"/>
      <c r="H282" s="62"/>
      <c r="I282" s="62"/>
      <c r="J282" s="62"/>
      <c r="K282" s="62"/>
      <c r="L282" s="62"/>
      <c r="M282" s="62"/>
      <c r="N282" s="62"/>
      <c r="O282" s="62"/>
    </row>
    <row r="283" spans="1:15">
      <c r="A283" s="58"/>
      <c r="B283" s="68"/>
      <c r="C283" s="63"/>
      <c r="D283" s="62"/>
      <c r="E283" s="62"/>
      <c r="F283" s="62"/>
      <c r="G283" s="62"/>
      <c r="H283" s="62"/>
      <c r="I283" s="62"/>
      <c r="J283" s="62"/>
      <c r="K283" s="62"/>
      <c r="L283" s="62"/>
      <c r="M283" s="62"/>
      <c r="N283" s="62"/>
      <c r="O283" s="62"/>
    </row>
    <row r="284" spans="1:15">
      <c r="A284" s="58"/>
      <c r="B284" s="68"/>
      <c r="C284" s="63"/>
      <c r="D284" s="62"/>
      <c r="E284" s="62"/>
      <c r="F284" s="62"/>
      <c r="G284" s="62"/>
      <c r="H284" s="62"/>
      <c r="I284" s="62"/>
      <c r="J284" s="62"/>
      <c r="K284" s="62"/>
      <c r="L284" s="62"/>
      <c r="M284" s="62"/>
      <c r="N284" s="62"/>
      <c r="O284" s="62"/>
    </row>
    <row r="285" spans="1:15">
      <c r="A285" s="58"/>
      <c r="B285" s="68"/>
      <c r="C285" s="63"/>
      <c r="D285" s="62"/>
      <c r="E285" s="62"/>
      <c r="F285" s="62"/>
      <c r="G285" s="62"/>
      <c r="H285" s="62"/>
      <c r="I285" s="62"/>
      <c r="J285" s="62"/>
      <c r="K285" s="62"/>
      <c r="L285" s="62"/>
      <c r="M285" s="62"/>
      <c r="N285" s="62"/>
      <c r="O285" s="62"/>
    </row>
    <row r="286" spans="1:15">
      <c r="A286" s="58"/>
      <c r="B286" s="68"/>
      <c r="C286" s="63"/>
      <c r="D286" s="62"/>
      <c r="E286" s="62"/>
      <c r="F286" s="62"/>
      <c r="G286" s="62"/>
      <c r="H286" s="62"/>
      <c r="I286" s="62"/>
      <c r="J286" s="62"/>
      <c r="K286" s="62"/>
      <c r="L286" s="62"/>
      <c r="M286" s="62"/>
      <c r="N286" s="62"/>
      <c r="O286" s="62"/>
    </row>
    <row r="287" spans="1:15">
      <c r="A287" s="58"/>
      <c r="B287" s="68"/>
      <c r="C287" s="63"/>
      <c r="D287" s="62"/>
      <c r="E287" s="62"/>
      <c r="F287" s="62"/>
      <c r="G287" s="62"/>
      <c r="H287" s="62"/>
      <c r="I287" s="62"/>
      <c r="J287" s="62"/>
      <c r="K287" s="62"/>
      <c r="L287" s="62"/>
      <c r="M287" s="62"/>
      <c r="N287" s="62"/>
      <c r="O287" s="62"/>
    </row>
    <row r="288" spans="1:15">
      <c r="A288" s="58"/>
      <c r="B288" s="68"/>
      <c r="C288" s="63"/>
      <c r="D288" s="62"/>
      <c r="E288" s="62"/>
      <c r="F288" s="62"/>
      <c r="G288" s="62"/>
      <c r="H288" s="62"/>
      <c r="I288" s="62"/>
      <c r="J288" s="62"/>
      <c r="K288" s="62"/>
      <c r="L288" s="62"/>
      <c r="M288" s="62"/>
      <c r="N288" s="62"/>
      <c r="O288" s="62"/>
    </row>
    <row r="289" spans="1:15">
      <c r="A289" s="58"/>
      <c r="B289" s="68"/>
      <c r="C289" s="63"/>
      <c r="D289" s="62"/>
      <c r="E289" s="62"/>
      <c r="F289" s="62"/>
      <c r="G289" s="62"/>
      <c r="H289" s="62"/>
      <c r="I289" s="62"/>
      <c r="J289" s="62"/>
      <c r="K289" s="62"/>
      <c r="L289" s="62"/>
      <c r="M289" s="62"/>
      <c r="N289" s="62"/>
      <c r="O289" s="62"/>
    </row>
    <row r="290" spans="1:15">
      <c r="A290" s="58"/>
      <c r="B290" s="68"/>
      <c r="C290" s="63"/>
      <c r="D290" s="62"/>
      <c r="E290" s="62"/>
      <c r="F290" s="62"/>
      <c r="G290" s="62"/>
      <c r="H290" s="62"/>
      <c r="I290" s="62"/>
      <c r="J290" s="62"/>
      <c r="K290" s="62"/>
      <c r="L290" s="62"/>
      <c r="M290" s="62"/>
      <c r="N290" s="62"/>
      <c r="O290" s="62"/>
    </row>
    <row r="291" spans="1:15">
      <c r="A291" s="58"/>
      <c r="B291" s="68"/>
      <c r="C291" s="63"/>
      <c r="D291" s="62"/>
      <c r="E291" s="62"/>
      <c r="F291" s="62"/>
      <c r="G291" s="62"/>
      <c r="H291" s="62"/>
      <c r="I291" s="62"/>
      <c r="J291" s="62"/>
      <c r="K291" s="62"/>
      <c r="L291" s="62"/>
      <c r="M291" s="62"/>
      <c r="N291" s="62"/>
      <c r="O291" s="62"/>
    </row>
    <row r="292" spans="1:15">
      <c r="A292" s="58"/>
      <c r="B292" s="68"/>
      <c r="C292" s="63"/>
      <c r="D292" s="62"/>
      <c r="E292" s="62"/>
      <c r="F292" s="62"/>
      <c r="G292" s="62"/>
      <c r="H292" s="62"/>
      <c r="I292" s="62"/>
      <c r="J292" s="62"/>
      <c r="K292" s="62"/>
      <c r="L292" s="62"/>
      <c r="M292" s="62"/>
      <c r="N292" s="62"/>
      <c r="O292" s="62"/>
    </row>
    <row r="293" spans="1:15">
      <c r="A293" s="58"/>
      <c r="B293" s="68"/>
      <c r="C293" s="63"/>
      <c r="D293" s="62"/>
      <c r="E293" s="62"/>
      <c r="F293" s="62"/>
      <c r="G293" s="62"/>
      <c r="H293" s="62"/>
      <c r="I293" s="62"/>
      <c r="J293" s="62"/>
      <c r="K293" s="62"/>
      <c r="L293" s="62"/>
      <c r="M293" s="62"/>
      <c r="N293" s="62"/>
      <c r="O293" s="62"/>
    </row>
    <row r="294" spans="1:15">
      <c r="A294" s="58"/>
      <c r="B294" s="68"/>
      <c r="C294" s="63"/>
      <c r="D294" s="62"/>
      <c r="E294" s="62"/>
      <c r="F294" s="62"/>
      <c r="G294" s="62"/>
      <c r="H294" s="62"/>
      <c r="I294" s="62"/>
      <c r="J294" s="62"/>
      <c r="K294" s="62"/>
      <c r="L294" s="62"/>
      <c r="M294" s="62"/>
      <c r="N294" s="62"/>
      <c r="O294" s="62"/>
    </row>
    <row r="295" spans="1:15">
      <c r="A295" s="58"/>
      <c r="B295" s="69"/>
      <c r="C295" s="63"/>
      <c r="D295" s="62"/>
      <c r="E295" s="62"/>
      <c r="F295" s="62"/>
      <c r="G295" s="62"/>
      <c r="H295" s="62"/>
      <c r="I295" s="62"/>
      <c r="J295" s="62"/>
      <c r="K295" s="62"/>
      <c r="L295" s="62"/>
      <c r="M295" s="62"/>
      <c r="N295" s="62"/>
      <c r="O295" s="62"/>
    </row>
    <row r="296" spans="1:15">
      <c r="A296" s="58"/>
      <c r="B296" s="69"/>
      <c r="C296" s="63"/>
      <c r="D296" s="62"/>
      <c r="E296" s="62"/>
      <c r="F296" s="62"/>
      <c r="G296" s="62"/>
      <c r="H296" s="62"/>
      <c r="I296" s="62"/>
      <c r="J296" s="62"/>
      <c r="K296" s="62"/>
      <c r="L296" s="62"/>
      <c r="M296" s="62"/>
      <c r="N296" s="62"/>
      <c r="O296" s="62"/>
    </row>
    <row r="297" spans="1:15">
      <c r="A297" s="58"/>
      <c r="C297" s="63"/>
    </row>
    <row r="298" spans="1:15">
      <c r="A298" s="58"/>
      <c r="C298" s="64"/>
    </row>
    <row r="299" spans="1:15">
      <c r="A299" s="58"/>
      <c r="C299" s="64"/>
    </row>
    <row r="300" spans="1:15">
      <c r="A300" s="58"/>
      <c r="C300" s="64"/>
    </row>
    <row r="301" spans="1:15">
      <c r="A301" s="58"/>
      <c r="C301" s="64"/>
    </row>
    <row r="302" spans="1:15">
      <c r="A302" s="58"/>
      <c r="C302" s="64"/>
    </row>
    <row r="303" spans="1:15">
      <c r="A303" s="58"/>
      <c r="C303" s="64"/>
    </row>
    <row r="304" spans="1:15">
      <c r="A304" s="58"/>
      <c r="C304" s="64"/>
    </row>
    <row r="305" spans="1:3">
      <c r="A305" s="58"/>
      <c r="C305" s="64"/>
    </row>
    <row r="306" spans="1:3">
      <c r="A306" s="58"/>
      <c r="C306" s="64"/>
    </row>
    <row r="307" spans="1:3">
      <c r="A307" s="58"/>
      <c r="C307" s="64"/>
    </row>
    <row r="308" spans="1:3">
      <c r="A308" s="58"/>
      <c r="C308" s="64"/>
    </row>
    <row r="309" spans="1:3">
      <c r="A309" s="58"/>
      <c r="C309" s="64"/>
    </row>
    <row r="310" spans="1:3">
      <c r="A310" s="58"/>
      <c r="C310" s="64"/>
    </row>
    <row r="311" spans="1:3">
      <c r="A311" s="58"/>
      <c r="C311" s="64"/>
    </row>
    <row r="312" spans="1:3">
      <c r="A312" s="58"/>
      <c r="C312" s="64"/>
    </row>
    <row r="313" spans="1:3">
      <c r="A313" s="58"/>
      <c r="C313" s="64"/>
    </row>
    <row r="314" spans="1:3">
      <c r="A314" s="58"/>
      <c r="C314" s="64"/>
    </row>
  </sheetData>
  <mergeCells count="74">
    <mergeCell ref="A6:P6"/>
    <mergeCell ref="N1:P1"/>
    <mergeCell ref="N2:P2"/>
    <mergeCell ref="N3:P3"/>
    <mergeCell ref="A5:P5"/>
    <mergeCell ref="P8:P11"/>
    <mergeCell ref="D9:D11"/>
    <mergeCell ref="E9:E11"/>
    <mergeCell ref="F9:G9"/>
    <mergeCell ref="H9:H11"/>
    <mergeCell ref="I9:I11"/>
    <mergeCell ref="I8:N8"/>
    <mergeCell ref="F10:F11"/>
    <mergeCell ref="G10:G11"/>
    <mergeCell ref="N10:N11"/>
    <mergeCell ref="M9:M11"/>
    <mergeCell ref="A8:A11"/>
    <mergeCell ref="B8:B11"/>
    <mergeCell ref="C8:C11"/>
    <mergeCell ref="K9:L9"/>
    <mergeCell ref="D8:H8"/>
    <mergeCell ref="K10:K11"/>
    <mergeCell ref="L10:L11"/>
    <mergeCell ref="J9:J11"/>
    <mergeCell ref="K186:K187"/>
    <mergeCell ref="J186:J187"/>
    <mergeCell ref="J91:J93"/>
    <mergeCell ref="K91:K93"/>
    <mergeCell ref="G91:G93"/>
    <mergeCell ref="H91:H93"/>
    <mergeCell ref="I91:I93"/>
    <mergeCell ref="G94:G95"/>
    <mergeCell ref="H94:H95"/>
    <mergeCell ref="I94:I95"/>
    <mergeCell ref="J94:J95"/>
    <mergeCell ref="K94:K95"/>
    <mergeCell ref="A91:A93"/>
    <mergeCell ref="B91:B93"/>
    <mergeCell ref="L91:L93"/>
    <mergeCell ref="M94:M95"/>
    <mergeCell ref="M91:M93"/>
    <mergeCell ref="A94:A95"/>
    <mergeCell ref="B94:B95"/>
    <mergeCell ref="C94:C95"/>
    <mergeCell ref="D94:D95"/>
    <mergeCell ref="E94:E95"/>
    <mergeCell ref="C91:C93"/>
    <mergeCell ref="D91:D93"/>
    <mergeCell ref="E91:E93"/>
    <mergeCell ref="F91:F93"/>
    <mergeCell ref="F94:F95"/>
    <mergeCell ref="P91:P93"/>
    <mergeCell ref="N91:N93"/>
    <mergeCell ref="O91:O93"/>
    <mergeCell ref="L94:L95"/>
    <mergeCell ref="O186:O187"/>
    <mergeCell ref="N186:N187"/>
    <mergeCell ref="N94:N95"/>
    <mergeCell ref="O94:O95"/>
    <mergeCell ref="P94:P95"/>
    <mergeCell ref="P186:P187"/>
    <mergeCell ref="L186:L187"/>
    <mergeCell ref="M186:M187"/>
    <mergeCell ref="A194:G194"/>
    <mergeCell ref="G186:G187"/>
    <mergeCell ref="H186:H187"/>
    <mergeCell ref="I186:I187"/>
    <mergeCell ref="A193:G193"/>
    <mergeCell ref="A186:A187"/>
    <mergeCell ref="B186:B187"/>
    <mergeCell ref="C186:C187"/>
    <mergeCell ref="D186:D187"/>
    <mergeCell ref="E186:E187"/>
    <mergeCell ref="F186:F187"/>
  </mergeCells>
  <phoneticPr fontId="62" type="noConversion"/>
  <printOptions horizontalCentered="1"/>
  <pageMargins left="0" right="0" top="1.1811023622047245" bottom="0.78740157480314965" header="0" footer="0"/>
  <pageSetup paperSize="9" scale="27" fitToHeight="15" orientation="landscape" verticalDpi="300" r:id="rId1"/>
  <headerFooter alignWithMargins="0"/>
  <rowBreaks count="17" manualBreakCount="17">
    <brk id="18" max="15" man="1"/>
    <brk id="31" max="15" man="1"/>
    <brk id="43" max="15" man="1"/>
    <brk id="55" max="15" man="1"/>
    <brk id="65" max="15" man="1"/>
    <brk id="78" max="15" man="1"/>
    <brk id="89" max="15" man="1"/>
    <brk id="96" max="15" man="1"/>
    <brk id="103" max="15" man="1"/>
    <brk id="131" max="15" man="1"/>
    <brk id="145" max="15" man="1"/>
    <brk id="158" max="15" man="1"/>
    <brk id="172" max="15" man="1"/>
    <brk id="190" max="15" man="1"/>
    <brk id="198" max="16" man="1"/>
    <brk id="206" max="16" man="1"/>
    <brk id="211" max="16" man="1"/>
  </rowBreaks>
  <colBreaks count="6" manualBreakCount="6">
    <brk id="43" max="191" man="1"/>
    <brk id="78" max="191" man="1"/>
    <brk id="113" max="191" man="1"/>
    <brk id="148" max="191" man="1"/>
    <brk id="183" max="191" man="1"/>
    <brk id="218" max="1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додаток 3</vt:lpstr>
      <vt:lpstr>'додаток 3'!Заголовки_для_печати</vt:lpstr>
      <vt:lpstr>'додаток 3'!Область_печати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Свіцельська Ірина</dc:creator>
  <cp:lastModifiedBy>Свіцельська Ірина</cp:lastModifiedBy>
  <cp:lastPrinted>2017-09-15T15:16:38Z</cp:lastPrinted>
  <dcterms:created xsi:type="dcterms:W3CDTF">2017-09-15T09:22:46Z</dcterms:created>
  <dcterms:modified xsi:type="dcterms:W3CDTF">2017-09-22T15:11:07Z</dcterms:modified>
</cp:coreProperties>
</file>